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320" windowHeight="7650" tabRatio="675" activeTab="0"/>
  </bookViews>
  <sheets>
    <sheet name="титул " sheetId="1" r:id="rId1"/>
    <sheet name="план 2017-2018" sheetId="2" r:id="rId2"/>
  </sheets>
  <definedNames>
    <definedName name="_xlnm.Print_Titles" localSheetId="1">'план 2017-2018'!$7:$7</definedName>
    <definedName name="_xlnm.Print_Area" localSheetId="1">'план 2017-2018'!$A$1:$AB$189</definedName>
  </definedNames>
  <calcPr fullCalcOnLoad="1"/>
</workbook>
</file>

<file path=xl/sharedStrings.xml><?xml version="1.0" encoding="utf-8"?>
<sst xmlns="http://schemas.openxmlformats.org/spreadsheetml/2006/main" count="513" uniqueCount="293">
  <si>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</si>
  <si>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</si>
  <si>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</si>
  <si>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</si>
  <si>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</si>
  <si>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</si>
  <si>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</si>
  <si>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</si>
  <si>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</si>
  <si>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</si>
  <si>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</si>
  <si>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</si>
  <si>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</si>
  <si>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</si>
  <si>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</si>
  <si>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</si>
  <si>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</si>
  <si>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С</t>
  </si>
  <si>
    <t>К</t>
  </si>
  <si>
    <t>Дипломне проектування</t>
  </si>
  <si>
    <t>Всього</t>
  </si>
  <si>
    <t>№ п/п</t>
  </si>
  <si>
    <t>Години</t>
  </si>
  <si>
    <t>Загальний обсяг</t>
  </si>
  <si>
    <t>Аудиторні</t>
  </si>
  <si>
    <t>самостійні</t>
  </si>
  <si>
    <t>екзаменів</t>
  </si>
  <si>
    <t>заліків</t>
  </si>
  <si>
    <t>3 курс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</si>
  <si>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</si>
  <si>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</si>
  <si>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</si>
  <si>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</si>
  <si>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Економіка підприємства</t>
  </si>
  <si>
    <t>Менеджмент</t>
  </si>
  <si>
    <t>Ректор __________________</t>
  </si>
  <si>
    <t>Політична економія</t>
  </si>
  <si>
    <t>Мікроекономіка</t>
  </si>
  <si>
    <t>Макроекономіка</t>
  </si>
  <si>
    <t>Статистика</t>
  </si>
  <si>
    <t>Маркетинг</t>
  </si>
  <si>
    <t>Економіка праці й соціально-трудові відносини</t>
  </si>
  <si>
    <t>Податкова система</t>
  </si>
  <si>
    <t>Гроші і кредит</t>
  </si>
  <si>
    <t>Фінанси підприємств</t>
  </si>
  <si>
    <t>Бухгалтерський облік</t>
  </si>
  <si>
    <t>Економічний аналіз</t>
  </si>
  <si>
    <t>Страхування</t>
  </si>
  <si>
    <t>Контрольні роботи</t>
  </si>
  <si>
    <t>Н</t>
  </si>
  <si>
    <t>Курсові роботи</t>
  </si>
  <si>
    <t>Фінансовий аналіз</t>
  </si>
  <si>
    <t>Кредити ECTS</t>
  </si>
  <si>
    <t>Справка</t>
  </si>
  <si>
    <t>практичні</t>
  </si>
  <si>
    <t>Історія економіки та економічної думки</t>
  </si>
  <si>
    <t>Фінанси</t>
  </si>
  <si>
    <t>Фінанси (курсова робота)</t>
  </si>
  <si>
    <t>Бухгалтерський облік (курсова робота)</t>
  </si>
  <si>
    <t>Регіональна економіка</t>
  </si>
  <si>
    <t>Фінансовий аналіз (курсова робота)</t>
  </si>
  <si>
    <t>Фінансова діяльність суб'єктів підприємництва</t>
  </si>
  <si>
    <t>на базі ВНЗ 1 рівня</t>
  </si>
  <si>
    <t>на базі академії</t>
  </si>
  <si>
    <t>Міжнародна економіка</t>
  </si>
  <si>
    <t xml:space="preserve"> ЦИКЛИ ДИСЦИПЛІН ПІДГОТОВКИ БАКАЛАВРА</t>
  </si>
  <si>
    <t>Фінанси підприємств (курсова робота)</t>
  </si>
  <si>
    <t>Соціологія</t>
  </si>
  <si>
    <t>Разом: на базі ВНЗ 1 рівня</t>
  </si>
  <si>
    <t>Разом: на базі академії</t>
  </si>
  <si>
    <t>17</t>
  </si>
  <si>
    <t>19</t>
  </si>
  <si>
    <t>Захист  дипломної  роботи</t>
  </si>
  <si>
    <t>С/Н</t>
  </si>
  <si>
    <t>-</t>
  </si>
  <si>
    <t>/С</t>
  </si>
  <si>
    <t>Економіко-математичні методи та моделі (економетрика)</t>
  </si>
  <si>
    <t>Разом п.3.1.1:</t>
  </si>
  <si>
    <t>ЗД</t>
  </si>
  <si>
    <t>Міністерство освіти і науки України</t>
  </si>
  <si>
    <t>ІНТЕГРОВАНИЙ НАВЧАЛЬНИЙ ПЛАН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</si>
  <si>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</si>
  <si>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Виконання дипломн. проекту</t>
  </si>
  <si>
    <t>Держ. атест.</t>
  </si>
  <si>
    <t>Усього</t>
  </si>
  <si>
    <t>Назва навчальної дисципліни</t>
  </si>
  <si>
    <t xml:space="preserve">на базі академії </t>
  </si>
  <si>
    <t>Іноземна мова (за професійним спрямуванням) на базі ВНЗ 1 рівня</t>
  </si>
  <si>
    <t>ісп.</t>
  </si>
  <si>
    <t>Історія України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</si>
  <si>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</si>
  <si>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</si>
  <si>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</si>
  <si>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Разом: у т.ч. на базі ВНЗ 1 рівня</t>
  </si>
  <si>
    <t>Разом по Ц П-Н З.-ЕК. П.: на базі академії</t>
  </si>
  <si>
    <t xml:space="preserve">Строк навчання - 3 роки </t>
  </si>
  <si>
    <t>Курсові проекти</t>
  </si>
  <si>
    <t>7</t>
  </si>
  <si>
    <t>9</t>
  </si>
  <si>
    <t>12</t>
  </si>
  <si>
    <t>13</t>
  </si>
  <si>
    <t>1 курс</t>
  </si>
  <si>
    <t>2 курс</t>
  </si>
  <si>
    <t>14</t>
  </si>
  <si>
    <t>15</t>
  </si>
  <si>
    <t>16</t>
  </si>
  <si>
    <t>18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</si>
  <si>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</si>
  <si>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</si>
  <si>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</si>
  <si>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</si>
  <si>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</si>
  <si>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</si>
  <si>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</si>
  <si>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</si>
  <si>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</si>
  <si>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 xml:space="preserve"> всього аудиторних годин </t>
  </si>
  <si>
    <t xml:space="preserve"> лекції  </t>
  </si>
  <si>
    <t>лабораторні</t>
  </si>
  <si>
    <t>1 ОБОВ'ЯЗКОВІ НАВЧАЛЬНІ  ДИСЦИПЛІНИ</t>
  </si>
  <si>
    <t>1.1. Гуманітарні та соціально-економічні дисципліни</t>
  </si>
  <si>
    <t>1.2.5</t>
  </si>
  <si>
    <t>1.2.5.1</t>
  </si>
  <si>
    <t>1.2.5.2</t>
  </si>
  <si>
    <t>1.2.6</t>
  </si>
  <si>
    <t>1.2.7</t>
  </si>
  <si>
    <t>1.2.7.1</t>
  </si>
  <si>
    <t>1.3 Дисципліни професійної підготовки</t>
  </si>
  <si>
    <t>1.3.1</t>
  </si>
  <si>
    <t>1.3.2</t>
  </si>
  <si>
    <t>1.3.1.1</t>
  </si>
  <si>
    <t>1.1.5.1</t>
  </si>
  <si>
    <t>1.3.2.1</t>
  </si>
  <si>
    <t>1.3.2.2</t>
  </si>
  <si>
    <t>1.3.3</t>
  </si>
  <si>
    <t>1.3.4</t>
  </si>
  <si>
    <t>1.3.5</t>
  </si>
  <si>
    <t>1.3.5.1</t>
  </si>
  <si>
    <t>1.3.6</t>
  </si>
  <si>
    <t>1.3.6.1</t>
  </si>
  <si>
    <t>1.3.7</t>
  </si>
  <si>
    <t>1.3.7.1</t>
  </si>
  <si>
    <t>1.3.8</t>
  </si>
  <si>
    <t>1.3.9</t>
  </si>
  <si>
    <t>1.3.9.1</t>
  </si>
  <si>
    <t>1.3.10</t>
  </si>
  <si>
    <t>1.3.10.1</t>
  </si>
  <si>
    <t>1.3.11</t>
  </si>
  <si>
    <t xml:space="preserve">Основи охорони  праці та безпека життєдіяльності </t>
  </si>
  <si>
    <t>1.3.11.1</t>
  </si>
  <si>
    <t>1.3.12</t>
  </si>
  <si>
    <t>1.3.12.1</t>
  </si>
  <si>
    <t>1.3.13</t>
  </si>
  <si>
    <t>1.3.13.1</t>
  </si>
  <si>
    <t>1.3.14</t>
  </si>
  <si>
    <t>1.3.14.1</t>
  </si>
  <si>
    <t>1.3.15</t>
  </si>
  <si>
    <t>1.3.15.1</t>
  </si>
  <si>
    <t>1.3.16</t>
  </si>
  <si>
    <t>1.3.16.1</t>
  </si>
  <si>
    <t>1.3.17</t>
  </si>
  <si>
    <t>1.3.17.1</t>
  </si>
  <si>
    <t>1.3.17.2</t>
  </si>
  <si>
    <t>1.3.18</t>
  </si>
  <si>
    <t>1.3.18.1</t>
  </si>
  <si>
    <t>1.3.18.2</t>
  </si>
  <si>
    <t>1.3.19</t>
  </si>
  <si>
    <t>1.3.19.1</t>
  </si>
  <si>
    <t>2.3  Дисципліни професійної підготовки</t>
  </si>
  <si>
    <t>2.3.1</t>
  </si>
  <si>
    <t>2.3.2</t>
  </si>
  <si>
    <t>2.3.3</t>
  </si>
  <si>
    <t>2.3.3.1</t>
  </si>
  <si>
    <t>2.3.4</t>
  </si>
  <si>
    <t>2.3.4.1</t>
  </si>
  <si>
    <t>2.3.5</t>
  </si>
  <si>
    <t>2.3.5.1</t>
  </si>
  <si>
    <t>2.3.8</t>
  </si>
  <si>
    <t>2.3.9</t>
  </si>
  <si>
    <t>2.3.10</t>
  </si>
  <si>
    <t>2.3.10.1</t>
  </si>
  <si>
    <t>2.3.11</t>
  </si>
  <si>
    <t>2.3.12</t>
  </si>
  <si>
    <t>2.3.12.1</t>
  </si>
  <si>
    <t>2.3.12.2</t>
  </si>
  <si>
    <t>2.3.13</t>
  </si>
  <si>
    <t>0</t>
  </si>
  <si>
    <t>1.2.2.1</t>
  </si>
  <si>
    <t>1.1.1.1</t>
  </si>
  <si>
    <t>І . ГРАФІК НАВЧАЛЬНОГО ПРОЦЕСУ</t>
  </si>
  <si>
    <t>Н/</t>
  </si>
  <si>
    <t xml:space="preserve">К  </t>
  </si>
  <si>
    <t xml:space="preserve"> </t>
  </si>
  <si>
    <r>
      <t xml:space="preserve">галузь знань: </t>
    </r>
    <r>
      <rPr>
        <b/>
        <sz val="16"/>
        <rFont val="Times New Roman"/>
        <family val="1"/>
      </rPr>
      <t>07 Управління та  адміністрування</t>
    </r>
  </si>
  <si>
    <t xml:space="preserve">Історія української культури </t>
  </si>
  <si>
    <t>4/0</t>
  </si>
  <si>
    <t>1.2.1.1</t>
  </si>
  <si>
    <t>Інформатика</t>
  </si>
  <si>
    <t>1.2.4.1</t>
  </si>
  <si>
    <t>Математика для економістів:</t>
  </si>
  <si>
    <t>на базі академії (ВМ)</t>
  </si>
  <si>
    <t>на базі академії (ТЙ і МС)</t>
  </si>
  <si>
    <t>1.2.6.1</t>
  </si>
  <si>
    <t>Разом п 1.2:</t>
  </si>
  <si>
    <t>8/2</t>
  </si>
  <si>
    <t>8/4</t>
  </si>
  <si>
    <t>4/2</t>
  </si>
  <si>
    <t>12/4</t>
  </si>
  <si>
    <t>28/10</t>
  </si>
  <si>
    <t>24/10</t>
  </si>
  <si>
    <t>Фінанси, гроші і кредит (10тр. тільки в 16/17 н.р.)</t>
  </si>
  <si>
    <t>1.3.20</t>
  </si>
  <si>
    <t>1.3.20.1</t>
  </si>
  <si>
    <t>/10</t>
  </si>
  <si>
    <t>/8/4</t>
  </si>
  <si>
    <t>28/8</t>
  </si>
  <si>
    <t>36/6</t>
  </si>
  <si>
    <t>40/14</t>
  </si>
  <si>
    <t>1.2 Дисципліни природничо-наукової (фундаментальної ) підготовки</t>
  </si>
  <si>
    <t>2. ДИСЦИПЛІНИ ВІЛЬНОГО ВИБОРУ</t>
  </si>
  <si>
    <t xml:space="preserve">       II. ЗВЕДЕНІ ДАНІ ПРО БЮДЖЕТ ЧАСУ, тижні                                                                               ІІІ.  ДЕРЖАВНА АТЕСТАЦІЯ</t>
  </si>
  <si>
    <t xml:space="preserve">Позначення: Т – теоретичне навчання; С – екзаменаційна сесія; К – канікули; Д– дипломне проектування; ЗД – захист дипломного проекту </t>
  </si>
  <si>
    <t>Форма державної атестації (екзамен, дипломний проект (робота))</t>
  </si>
  <si>
    <t>3.1</t>
  </si>
  <si>
    <t>3.2</t>
  </si>
  <si>
    <t>ЗАТВЕРДЖЕНО:</t>
  </si>
  <si>
    <t>на засіданні Вченої ради</t>
  </si>
  <si>
    <t>(Ковальов В.Д.)</t>
  </si>
  <si>
    <t>Захист дипломної роботи</t>
  </si>
  <si>
    <t>Інформаційні системи і технології у фінансах і підприємництві</t>
  </si>
  <si>
    <t>Економічні та фінансові ризики</t>
  </si>
  <si>
    <t>Міжнародні стандарти фінансової звітності</t>
  </si>
  <si>
    <t>Бізнес-планування підприємницької діяльності</t>
  </si>
  <si>
    <t>Основи підприємницької діяльності</t>
  </si>
  <si>
    <t>Комерційна діяльність</t>
  </si>
  <si>
    <t>Біржова діяльність</t>
  </si>
  <si>
    <t>Бюджетування і контролінг</t>
  </si>
  <si>
    <t>Конкурентоспроможність</t>
  </si>
  <si>
    <t>Бізнес-стратегія</t>
  </si>
  <si>
    <t>Електронна комерція</t>
  </si>
  <si>
    <t>Торговельне підприємництво</t>
  </si>
  <si>
    <t>Кваліфікація: бакалавр з підприємництва, торгівлі та біржової діяльності</t>
  </si>
  <si>
    <t>На основі ОПП молодшого спеціаліста</t>
  </si>
  <si>
    <t>протокол № 7</t>
  </si>
  <si>
    <t>"  30  "  березня    2017 р.</t>
  </si>
  <si>
    <r>
      <t xml:space="preserve">спеціальність:  </t>
    </r>
    <r>
      <rPr>
        <b/>
        <sz val="16"/>
        <rFont val="Times New Roman"/>
        <family val="1"/>
      </rPr>
      <t>076 Підприємництво, торгівля та біржова діяльність</t>
    </r>
  </si>
  <si>
    <t>5</t>
  </si>
  <si>
    <t>на базі ВНЗ 1 рівня -Безпека життедіяльностя</t>
  </si>
  <si>
    <t>на базі ВНЗ 1 рівня - Охорона праці</t>
  </si>
  <si>
    <t>Семестровий контроль</t>
  </si>
  <si>
    <t xml:space="preserve"> Розподіл годин по курсах і семестрах </t>
  </si>
  <si>
    <t xml:space="preserve">семестри </t>
  </si>
  <si>
    <t>20</t>
  </si>
  <si>
    <t>Семестр</t>
  </si>
  <si>
    <t>8/0</t>
  </si>
  <si>
    <t>24/2</t>
  </si>
  <si>
    <t>36/2</t>
  </si>
  <si>
    <t>48/4</t>
  </si>
  <si>
    <t>6+15+9</t>
  </si>
  <si>
    <t>10+20+10</t>
  </si>
  <si>
    <t>1</t>
  </si>
  <si>
    <t>2</t>
  </si>
  <si>
    <t>3</t>
  </si>
  <si>
    <t>4</t>
  </si>
  <si>
    <t>6а</t>
  </si>
  <si>
    <t>6б</t>
  </si>
  <si>
    <t>Настанов-на сесія</t>
  </si>
  <si>
    <t>Екзамена-ційна
 сесія</t>
  </si>
  <si>
    <r>
      <t xml:space="preserve">форма навчання:    </t>
    </r>
    <r>
      <rPr>
        <b/>
        <sz val="16"/>
        <rFont val="Times New Roman"/>
        <family val="1"/>
      </rPr>
      <t>заочна  зі скороченим терміном навчання</t>
    </r>
  </si>
  <si>
    <t>1.1.6</t>
  </si>
  <si>
    <t>Правознавство та господарське законодавство</t>
  </si>
  <si>
    <t>1.1.7</t>
  </si>
  <si>
    <t>Екологія на базі ВНЗ 1 рівня</t>
  </si>
  <si>
    <t>1.1.8</t>
  </si>
  <si>
    <t>Політологія</t>
  </si>
  <si>
    <t>зал</t>
  </si>
  <si>
    <t>24/4</t>
  </si>
  <si>
    <t>48/6</t>
  </si>
  <si>
    <t>1.3.3.1</t>
  </si>
  <si>
    <t>1.3.4.1</t>
  </si>
  <si>
    <t>24/8</t>
  </si>
  <si>
    <t>2.3.11.1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</si>
  <si>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</si>
  <si>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</si>
  <si>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</si>
  <si>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>4. ДЕРЖАВНА АТЕСТАЦІЯ</t>
  </si>
  <si>
    <t>4.1</t>
  </si>
  <si>
    <t>4.2</t>
  </si>
  <si>
    <t>32/10</t>
  </si>
  <si>
    <t xml:space="preserve">Зав. кафедри </t>
  </si>
  <si>
    <t>С.Я. Єлецьких</t>
  </si>
  <si>
    <t>Директор ЦДЗО</t>
  </si>
  <si>
    <t>М.М. Федоров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</si>
</sst>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 ;\-#,##0.0\ "/>
    <numFmt numFmtId="193" formatCode="#,##0_ ;\-#,##0\ "/>
    <numFmt numFmtId="194" formatCode="#,##0.00_ ;\-#,##0.0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;\-* #,##0.00_-;\ &quot;&quot;_-;_-@_-"/>
    <numFmt numFmtId="200" formatCode="#,##0.0_-;\-* #,##0.0_-;\ &quot;&quot;_-;_-@_-"/>
    <numFmt numFmtId="201" formatCode="0.0000"/>
    <numFmt numFmtId="202" formatCode="[$-FC19]d\ mmmm\ yyyy\ &quot;г.&quot;"/>
    <numFmt numFmtId="203" formatCode="#,##0_-;\-* #,##0_-;\ _-;_-@_-"/>
    <numFmt numFmtId="204" formatCode="#,##0;\-* #,##0_-;\ 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9"/>
      <name val="Arial Cyr"/>
      <family val="2"/>
    </font>
    <font>
      <sz val="14"/>
      <color indexed="8"/>
      <name val="Times New Roman"/>
      <family val="1"/>
    </font>
    <font>
      <u val="single"/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89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0" fillId="0" borderId="0" xfId="53" applyFont="1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5" fillId="0" borderId="0" xfId="54" applyFont="1">
      <alignment/>
      <protection/>
    </xf>
    <xf numFmtId="0" fontId="7" fillId="0" borderId="0" xfId="54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2" fillId="0" borderId="0" xfId="54" applyFont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54" applyFont="1" applyAlignment="1">
      <alignment horizontal="center"/>
      <protection/>
    </xf>
    <xf numFmtId="0" fontId="7" fillId="0" borderId="0" xfId="53" applyFont="1">
      <alignment/>
      <protection/>
    </xf>
    <xf numFmtId="0" fontId="21" fillId="0" borderId="0" xfId="53" applyFont="1">
      <alignment/>
      <protection/>
    </xf>
    <xf numFmtId="0" fontId="20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18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4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3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 wrapText="1"/>
      <protection/>
    </xf>
    <xf numFmtId="49" fontId="5" fillId="0" borderId="0" xfId="53" applyNumberFormat="1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/>
      <protection/>
    </xf>
    <xf numFmtId="0" fontId="18" fillId="0" borderId="0" xfId="0" applyFont="1" applyBorder="1" applyAlignment="1">
      <alignment horizont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 wrapText="1"/>
    </xf>
    <xf numFmtId="188" fontId="8" fillId="0" borderId="0" xfId="0" applyNumberFormat="1" applyFont="1" applyFill="1" applyBorder="1" applyAlignment="1" applyProtection="1">
      <alignment vertical="center"/>
      <protection/>
    </xf>
    <xf numFmtId="188" fontId="8" fillId="0" borderId="0" xfId="0" applyNumberFormat="1" applyFont="1" applyFill="1" applyBorder="1" applyAlignment="1" applyProtection="1">
      <alignment horizontal="center" vertical="center" wrapText="1"/>
      <protection/>
    </xf>
    <xf numFmtId="188" fontId="61" fillId="32" borderId="0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2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19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92" fontId="6" fillId="33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 applyProtection="1">
      <alignment horizontal="right" vertical="center"/>
      <protection/>
    </xf>
    <xf numFmtId="2" fontId="3" fillId="0" borderId="1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188" fontId="6" fillId="0" borderId="1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192" fontId="3" fillId="0" borderId="0" xfId="0" applyNumberFormat="1" applyFont="1" applyFill="1" applyBorder="1" applyAlignment="1" applyProtection="1">
      <alignment vertical="center"/>
      <protection/>
    </xf>
    <xf numFmtId="191" fontId="6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21" xfId="0" applyNumberFormat="1" applyFont="1" applyFill="1" applyBorder="1" applyAlignment="1" applyProtection="1">
      <alignment horizontal="center" vertical="center"/>
      <protection/>
    </xf>
    <xf numFmtId="18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 applyProtection="1">
      <alignment horizontal="center" vertical="center" wrapText="1"/>
      <protection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vertical="center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vertical="center" wrapText="1"/>
      <protection/>
    </xf>
    <xf numFmtId="49" fontId="3" fillId="33" borderId="23" xfId="0" applyNumberFormat="1" applyFont="1" applyFill="1" applyBorder="1" applyAlignment="1" applyProtection="1">
      <alignment vertical="center" wrapText="1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90" fontId="3" fillId="33" borderId="30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8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1" fontId="3" fillId="33" borderId="32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190" fontId="6" fillId="33" borderId="30" xfId="0" applyNumberFormat="1" applyFont="1" applyFill="1" applyBorder="1" applyAlignment="1" applyProtection="1">
      <alignment horizontal="center" vertical="center"/>
      <protection/>
    </xf>
    <xf numFmtId="1" fontId="6" fillId="33" borderId="32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190" fontId="3" fillId="33" borderId="35" xfId="0" applyNumberFormat="1" applyFont="1" applyFill="1" applyBorder="1" applyAlignment="1" applyProtection="1">
      <alignment horizontal="center" vertical="center"/>
      <protection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 applyProtection="1">
      <alignment horizontal="center" vertical="center"/>
      <protection/>
    </xf>
    <xf numFmtId="1" fontId="6" fillId="33" borderId="33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1" fontId="6" fillId="33" borderId="37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 wrapText="1"/>
    </xf>
    <xf numFmtId="1" fontId="6" fillId="33" borderId="42" xfId="0" applyNumberFormat="1" applyFont="1" applyFill="1" applyBorder="1" applyAlignment="1">
      <alignment horizontal="center" vertical="center" wrapText="1"/>
    </xf>
    <xf numFmtId="1" fontId="6" fillId="33" borderId="43" xfId="0" applyNumberFormat="1" applyFont="1" applyFill="1" applyBorder="1" applyAlignment="1">
      <alignment horizontal="center" vertical="center" wrapText="1"/>
    </xf>
    <xf numFmtId="49" fontId="6" fillId="33" borderId="44" xfId="0" applyNumberFormat="1" applyFont="1" applyFill="1" applyBorder="1" applyAlignment="1">
      <alignment horizontal="center" vertical="center" wrapText="1"/>
    </xf>
    <xf numFmtId="49" fontId="3" fillId="33" borderId="45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2" fontId="3" fillId="33" borderId="47" xfId="0" applyNumberFormat="1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 applyProtection="1">
      <alignment horizontal="center" vertical="center"/>
      <protection/>
    </xf>
    <xf numFmtId="1" fontId="3" fillId="33" borderId="39" xfId="0" applyNumberFormat="1" applyFont="1" applyFill="1" applyBorder="1" applyAlignment="1" applyProtection="1">
      <alignment horizontal="center" vertical="center"/>
      <protection/>
    </xf>
    <xf numFmtId="49" fontId="3" fillId="33" borderId="44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191" fontId="3" fillId="33" borderId="47" xfId="0" applyNumberFormat="1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49" fontId="6" fillId="33" borderId="51" xfId="0" applyNumberFormat="1" applyFont="1" applyFill="1" applyBorder="1" applyAlignment="1" applyProtection="1">
      <alignment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190" fontId="6" fillId="33" borderId="5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vertical="center" wrapText="1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188" fontId="3" fillId="33" borderId="20" xfId="0" applyNumberFormat="1" applyFont="1" applyFill="1" applyBorder="1" applyAlignment="1" applyProtection="1">
      <alignment horizontal="center" vertical="center" wrapText="1"/>
      <protection/>
    </xf>
    <xf numFmtId="188" fontId="3" fillId="33" borderId="28" xfId="0" applyNumberFormat="1" applyFont="1" applyFill="1" applyBorder="1" applyAlignment="1" applyProtection="1">
      <alignment horizontal="center" vertical="center" wrapText="1"/>
      <protection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6" fillId="33" borderId="56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vertical="center" wrapText="1"/>
    </xf>
    <xf numFmtId="49" fontId="3" fillId="33" borderId="57" xfId="0" applyNumberFormat="1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left" vertical="center" wrapText="1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88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>
      <alignment vertical="center" wrapText="1"/>
    </xf>
    <xf numFmtId="49" fontId="3" fillId="33" borderId="59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left" vertical="center" wrapText="1"/>
    </xf>
    <xf numFmtId="49" fontId="3" fillId="33" borderId="39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/>
    </xf>
    <xf numFmtId="188" fontId="3" fillId="33" borderId="40" xfId="0" applyNumberFormat="1" applyFont="1" applyFill="1" applyBorder="1" applyAlignment="1" applyProtection="1">
      <alignment horizontal="center" vertical="center" wrapText="1"/>
      <protection/>
    </xf>
    <xf numFmtId="188" fontId="3" fillId="33" borderId="61" xfId="0" applyNumberFormat="1" applyFont="1" applyFill="1" applyBorder="1" applyAlignment="1" applyProtection="1">
      <alignment horizontal="center" vertical="center" wrapText="1"/>
      <protection/>
    </xf>
    <xf numFmtId="49" fontId="6" fillId="33" borderId="33" xfId="0" applyNumberFormat="1" applyFont="1" applyFill="1" applyBorder="1" applyAlignment="1">
      <alignment horizontal="center" vertical="center" wrapText="1"/>
    </xf>
    <xf numFmtId="49" fontId="3" fillId="33" borderId="62" xfId="0" applyNumberFormat="1" applyFont="1" applyFill="1" applyBorder="1" applyAlignment="1">
      <alignment horizontal="center" vertical="center" wrapText="1"/>
    </xf>
    <xf numFmtId="49" fontId="3" fillId="33" borderId="63" xfId="0" applyNumberFormat="1" applyFont="1" applyFill="1" applyBorder="1" applyAlignment="1">
      <alignment vertical="center" wrapText="1"/>
    </xf>
    <xf numFmtId="0" fontId="3" fillId="33" borderId="6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188" fontId="3" fillId="33" borderId="32" xfId="0" applyNumberFormat="1" applyFont="1" applyFill="1" applyBorder="1" applyAlignment="1" applyProtection="1">
      <alignment horizontal="center" vertical="center" wrapText="1"/>
      <protection/>
    </xf>
    <xf numFmtId="188" fontId="3" fillId="33" borderId="65" xfId="0" applyNumberFormat="1" applyFont="1" applyFill="1" applyBorder="1" applyAlignment="1" applyProtection="1">
      <alignment horizontal="center" vertical="center" wrapText="1"/>
      <protection/>
    </xf>
    <xf numFmtId="1" fontId="3" fillId="33" borderId="64" xfId="0" applyNumberFormat="1" applyFont="1" applyFill="1" applyBorder="1" applyAlignment="1" applyProtection="1">
      <alignment horizontal="center" vertical="center"/>
      <protection/>
    </xf>
    <xf numFmtId="1" fontId="3" fillId="33" borderId="32" xfId="0" applyNumberFormat="1" applyFont="1" applyFill="1" applyBorder="1" applyAlignment="1" applyProtection="1">
      <alignment horizontal="center" vertical="center"/>
      <protection/>
    </xf>
    <xf numFmtId="1" fontId="3" fillId="33" borderId="66" xfId="0" applyNumberFormat="1" applyFont="1" applyFill="1" applyBorder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56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58" xfId="0" applyNumberFormat="1" applyFont="1" applyFill="1" applyBorder="1" applyAlignment="1">
      <alignment horizontal="center" vertical="center" wrapText="1"/>
    </xf>
    <xf numFmtId="49" fontId="6" fillId="33" borderId="58" xfId="0" applyNumberFormat="1" applyFont="1" applyFill="1" applyBorder="1" applyAlignment="1">
      <alignment horizontal="left" vertical="center" wrapText="1"/>
    </xf>
    <xf numFmtId="0" fontId="3" fillId="33" borderId="3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5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188" fontId="3" fillId="33" borderId="26" xfId="0" applyNumberFormat="1" applyFont="1" applyFill="1" applyBorder="1" applyAlignment="1" applyProtection="1">
      <alignment horizontal="center" vertical="center" wrapText="1"/>
      <protection/>
    </xf>
    <xf numFmtId="188" fontId="3" fillId="33" borderId="67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64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 applyProtection="1">
      <alignment horizontal="center" vertical="center"/>
      <protection/>
    </xf>
    <xf numFmtId="49" fontId="3" fillId="33" borderId="59" xfId="0" applyNumberFormat="1" applyFont="1" applyFill="1" applyBorder="1" applyAlignment="1" applyProtection="1">
      <alignment horizontal="center" vertical="center"/>
      <protection/>
    </xf>
    <xf numFmtId="0" fontId="3" fillId="33" borderId="39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49" fontId="3" fillId="33" borderId="64" xfId="0" applyNumberFormat="1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193" fontId="3" fillId="33" borderId="32" xfId="0" applyNumberFormat="1" applyFont="1" applyFill="1" applyBorder="1" applyAlignment="1" applyProtection="1">
      <alignment horizontal="center" vertical="center"/>
      <protection/>
    </xf>
    <xf numFmtId="1" fontId="3" fillId="33" borderId="66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3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93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39" xfId="0" applyNumberFormat="1" applyFont="1" applyFill="1" applyBorder="1" applyAlignment="1" applyProtection="1">
      <alignment horizontal="center" vertical="center"/>
      <protection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1" fontId="6" fillId="33" borderId="68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69" xfId="0" applyNumberFormat="1" applyFont="1" applyFill="1" applyBorder="1" applyAlignment="1">
      <alignment horizontal="center" vertical="center" wrapText="1"/>
    </xf>
    <xf numFmtId="49" fontId="6" fillId="33" borderId="70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vertical="center" wrapText="1"/>
    </xf>
    <xf numFmtId="190" fontId="3" fillId="33" borderId="71" xfId="0" applyNumberFormat="1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 wrapText="1"/>
    </xf>
    <xf numFmtId="1" fontId="6" fillId="33" borderId="45" xfId="0" applyNumberFormat="1" applyFont="1" applyFill="1" applyBorder="1" applyAlignment="1">
      <alignment horizontal="center" vertical="center" wrapText="1"/>
    </xf>
    <xf numFmtId="1" fontId="6" fillId="33" borderId="73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188" fontId="3" fillId="33" borderId="67" xfId="0" applyNumberFormat="1" applyFont="1" applyFill="1" applyBorder="1" applyAlignment="1" applyProtection="1">
      <alignment vertical="center"/>
      <protection/>
    </xf>
    <xf numFmtId="190" fontId="3" fillId="33" borderId="19" xfId="0" applyNumberFormat="1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1" fontId="6" fillId="33" borderId="75" xfId="0" applyNumberFormat="1" applyFont="1" applyFill="1" applyBorder="1" applyAlignment="1">
      <alignment horizontal="center" vertical="center" wrapText="1"/>
    </xf>
    <xf numFmtId="49" fontId="3" fillId="33" borderId="7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 applyProtection="1">
      <alignment vertical="center"/>
      <protection/>
    </xf>
    <xf numFmtId="188" fontId="3" fillId="33" borderId="25" xfId="0" applyNumberFormat="1" applyFont="1" applyFill="1" applyBorder="1" applyAlignment="1" applyProtection="1">
      <alignment vertical="center"/>
      <protection/>
    </xf>
    <xf numFmtId="190" fontId="6" fillId="33" borderId="76" xfId="0" applyNumberFormat="1" applyFont="1" applyFill="1" applyBorder="1" applyAlignment="1">
      <alignment horizontal="center" vertical="center"/>
    </xf>
    <xf numFmtId="1" fontId="6" fillId="33" borderId="76" xfId="0" applyNumberFormat="1" applyFont="1" applyFill="1" applyBorder="1" applyAlignment="1">
      <alignment horizontal="center" vertical="center"/>
    </xf>
    <xf numFmtId="190" fontId="6" fillId="33" borderId="39" xfId="0" applyNumberFormat="1" applyFont="1" applyFill="1" applyBorder="1" applyAlignment="1" applyProtection="1">
      <alignment horizontal="center" vertical="center"/>
      <protection/>
    </xf>
    <xf numFmtId="190" fontId="6" fillId="33" borderId="40" xfId="0" applyNumberFormat="1" applyFont="1" applyFill="1" applyBorder="1" applyAlignment="1" applyProtection="1">
      <alignment horizontal="center" vertical="center"/>
      <protection/>
    </xf>
    <xf numFmtId="190" fontId="6" fillId="33" borderId="68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vertical="center"/>
      <protection/>
    </xf>
    <xf numFmtId="49" fontId="3" fillId="33" borderId="20" xfId="0" applyNumberFormat="1" applyFont="1" applyFill="1" applyBorder="1" applyAlignment="1">
      <alignment vertical="center" wrapText="1"/>
    </xf>
    <xf numFmtId="191" fontId="6" fillId="33" borderId="20" xfId="0" applyNumberFormat="1" applyFont="1" applyFill="1" applyBorder="1" applyAlignment="1" applyProtection="1">
      <alignment horizontal="center" vertical="center"/>
      <protection/>
    </xf>
    <xf numFmtId="19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55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1" fontId="3" fillId="33" borderId="5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1" fontId="6" fillId="33" borderId="5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1" fontId="3" fillId="33" borderId="57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>
      <alignment horizontal="center" vertical="center"/>
    </xf>
    <xf numFmtId="188" fontId="3" fillId="33" borderId="0" xfId="0" applyNumberFormat="1" applyFont="1" applyFill="1" applyBorder="1" applyAlignment="1" applyProtection="1">
      <alignment vertical="center"/>
      <protection/>
    </xf>
    <xf numFmtId="193" fontId="3" fillId="33" borderId="10" xfId="0" applyNumberFormat="1" applyFont="1" applyFill="1" applyBorder="1" applyAlignment="1" applyProtection="1">
      <alignment horizontal="center" vertical="center"/>
      <protection/>
    </xf>
    <xf numFmtId="193" fontId="3" fillId="33" borderId="18" xfId="0" applyNumberFormat="1" applyFont="1" applyFill="1" applyBorder="1" applyAlignment="1" applyProtection="1">
      <alignment horizontal="center" vertical="center"/>
      <protection/>
    </xf>
    <xf numFmtId="193" fontId="3" fillId="33" borderId="57" xfId="0" applyNumberFormat="1" applyFont="1" applyFill="1" applyBorder="1" applyAlignment="1" applyProtection="1">
      <alignment horizontal="center" vertical="center"/>
      <protection/>
    </xf>
    <xf numFmtId="193" fontId="3" fillId="33" borderId="33" xfId="0" applyNumberFormat="1" applyFont="1" applyFill="1" applyBorder="1" applyAlignment="1" applyProtection="1">
      <alignment horizontal="center" vertical="center"/>
      <protection/>
    </xf>
    <xf numFmtId="193" fontId="3" fillId="33" borderId="34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88" fontId="3" fillId="33" borderId="0" xfId="0" applyNumberFormat="1" applyFont="1" applyFill="1" applyBorder="1" applyAlignment="1" applyProtection="1">
      <alignment vertical="center"/>
      <protection/>
    </xf>
    <xf numFmtId="1" fontId="3" fillId="33" borderId="1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1" fontId="6" fillId="33" borderId="18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190" fontId="3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>
      <alignment horizontal="left" vertical="center" wrapText="1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191" fontId="6" fillId="33" borderId="41" xfId="0" applyNumberFormat="1" applyFont="1" applyFill="1" applyBorder="1" applyAlignment="1" applyProtection="1">
      <alignment horizontal="center" vertical="center"/>
      <protection/>
    </xf>
    <xf numFmtId="1" fontId="6" fillId="33" borderId="41" xfId="0" applyNumberFormat="1" applyFont="1" applyFill="1" applyBorder="1" applyAlignment="1" applyProtection="1">
      <alignment horizontal="center" vertical="center"/>
      <protection/>
    </xf>
    <xf numFmtId="49" fontId="6" fillId="33" borderId="77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" fontId="3" fillId="33" borderId="41" xfId="0" applyNumberFormat="1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191" fontId="3" fillId="33" borderId="41" xfId="0" applyNumberFormat="1" applyFont="1" applyFill="1" applyBorder="1" applyAlignment="1" applyProtection="1">
      <alignment horizontal="center" vertical="center"/>
      <protection/>
    </xf>
    <xf numFmtId="1" fontId="3" fillId="33" borderId="41" xfId="0" applyNumberFormat="1" applyFont="1" applyFill="1" applyBorder="1" applyAlignment="1" applyProtection="1">
      <alignment horizontal="center" vertical="center"/>
      <protection/>
    </xf>
    <xf numFmtId="1" fontId="3" fillId="33" borderId="43" xfId="0" applyNumberFormat="1" applyFont="1" applyFill="1" applyBorder="1" applyAlignment="1">
      <alignment horizontal="center" vertical="center" wrapText="1"/>
    </xf>
    <xf numFmtId="1" fontId="3" fillId="33" borderId="78" xfId="0" applyNumberFormat="1" applyFont="1" applyFill="1" applyBorder="1" applyAlignment="1">
      <alignment horizontal="center" vertical="center" wrapText="1"/>
    </xf>
    <xf numFmtId="49" fontId="3" fillId="33" borderId="77" xfId="0" applyNumberFormat="1" applyFont="1" applyFill="1" applyBorder="1" applyAlignment="1">
      <alignment horizontal="center" vertical="center" wrapText="1"/>
    </xf>
    <xf numFmtId="1" fontId="6" fillId="33" borderId="41" xfId="0" applyNumberFormat="1" applyFont="1" applyFill="1" applyBorder="1" applyAlignment="1">
      <alignment horizontal="center" vertical="center"/>
    </xf>
    <xf numFmtId="1" fontId="6" fillId="33" borderId="78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1" fontId="6" fillId="33" borderId="24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189" fontId="9" fillId="33" borderId="23" xfId="0" applyNumberFormat="1" applyFont="1" applyFill="1" applyBorder="1" applyAlignment="1" applyProtection="1">
      <alignment horizontal="center" vertical="center"/>
      <protection/>
    </xf>
    <xf numFmtId="190" fontId="6" fillId="33" borderId="23" xfId="0" applyNumberFormat="1" applyFont="1" applyFill="1" applyBorder="1" applyAlignment="1" applyProtection="1">
      <alignment horizontal="center" vertical="center"/>
      <protection/>
    </xf>
    <xf numFmtId="190" fontId="6" fillId="33" borderId="25" xfId="0" applyNumberFormat="1" applyFont="1" applyFill="1" applyBorder="1" applyAlignment="1" applyProtection="1">
      <alignment horizontal="center" vertical="center"/>
      <protection/>
    </xf>
    <xf numFmtId="190" fontId="6" fillId="33" borderId="76" xfId="0" applyNumberFormat="1" applyFont="1" applyFill="1" applyBorder="1" applyAlignment="1" applyProtection="1">
      <alignment horizontal="center" vertical="center"/>
      <protection/>
    </xf>
    <xf numFmtId="190" fontId="6" fillId="33" borderId="33" xfId="0" applyNumberFormat="1" applyFont="1" applyFill="1" applyBorder="1" applyAlignment="1" applyProtection="1">
      <alignment horizontal="center" vertical="center"/>
      <protection/>
    </xf>
    <xf numFmtId="190" fontId="6" fillId="33" borderId="10" xfId="0" applyNumberFormat="1" applyFont="1" applyFill="1" applyBorder="1" applyAlignment="1" applyProtection="1">
      <alignment horizontal="center" vertical="center"/>
      <protection/>
    </xf>
    <xf numFmtId="190" fontId="6" fillId="33" borderId="34" xfId="0" applyNumberFormat="1" applyFont="1" applyFill="1" applyBorder="1" applyAlignment="1" applyProtection="1">
      <alignment horizontal="center" vertical="center"/>
      <protection/>
    </xf>
    <xf numFmtId="49" fontId="6" fillId="33" borderId="47" xfId="0" applyNumberFormat="1" applyFont="1" applyFill="1" applyBorder="1" applyAlignment="1">
      <alignment horizontal="center" vertical="center" wrapText="1"/>
    </xf>
    <xf numFmtId="49" fontId="6" fillId="33" borderId="76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91" fontId="3" fillId="33" borderId="23" xfId="0" applyNumberFormat="1" applyFont="1" applyFill="1" applyBorder="1" applyAlignment="1" applyProtection="1">
      <alignment horizontal="center" vertical="center"/>
      <protection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33" borderId="76" xfId="0" applyNumberFormat="1" applyFont="1" applyFill="1" applyBorder="1" applyAlignment="1">
      <alignment horizontal="center" vertical="center" wrapText="1"/>
    </xf>
    <xf numFmtId="49" fontId="3" fillId="33" borderId="76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/>
    </xf>
    <xf numFmtId="49" fontId="6" fillId="33" borderId="47" xfId="0" applyNumberFormat="1" applyFont="1" applyFill="1" applyBorder="1" applyAlignment="1" applyProtection="1">
      <alignment horizontal="center" vertical="center"/>
      <protection/>
    </xf>
    <xf numFmtId="49" fontId="6" fillId="33" borderId="79" xfId="0" applyNumberFormat="1" applyFont="1" applyFill="1" applyBorder="1" applyAlignment="1" applyProtection="1">
      <alignment horizontal="center" vertical="center"/>
      <protection/>
    </xf>
    <xf numFmtId="1" fontId="6" fillId="33" borderId="80" xfId="0" applyNumberFormat="1" applyFont="1" applyFill="1" applyBorder="1" applyAlignment="1">
      <alignment horizontal="center" vertical="center" wrapText="1"/>
    </xf>
    <xf numFmtId="1" fontId="6" fillId="33" borderId="79" xfId="0" applyNumberFormat="1" applyFont="1" applyFill="1" applyBorder="1" applyAlignment="1">
      <alignment horizontal="center" vertical="center" wrapText="1"/>
    </xf>
    <xf numFmtId="189" fontId="9" fillId="33" borderId="79" xfId="0" applyNumberFormat="1" applyFont="1" applyFill="1" applyBorder="1" applyAlignment="1" applyProtection="1">
      <alignment horizontal="center" vertical="center"/>
      <protection/>
    </xf>
    <xf numFmtId="190" fontId="6" fillId="33" borderId="79" xfId="0" applyNumberFormat="1" applyFont="1" applyFill="1" applyBorder="1" applyAlignment="1" applyProtection="1">
      <alignment horizontal="center" vertical="center"/>
      <protection/>
    </xf>
    <xf numFmtId="190" fontId="6" fillId="33" borderId="81" xfId="0" applyNumberFormat="1" applyFont="1" applyFill="1" applyBorder="1" applyAlignment="1" applyProtection="1">
      <alignment horizontal="center" vertical="center"/>
      <protection/>
    </xf>
    <xf numFmtId="190" fontId="6" fillId="33" borderId="37" xfId="0" applyNumberFormat="1" applyFont="1" applyFill="1" applyBorder="1" applyAlignment="1" applyProtection="1">
      <alignment horizontal="center" vertical="center"/>
      <protection/>
    </xf>
    <xf numFmtId="190" fontId="6" fillId="33" borderId="41" xfId="0" applyNumberFormat="1" applyFont="1" applyFill="1" applyBorder="1" applyAlignment="1" applyProtection="1">
      <alignment horizontal="center" vertical="center"/>
      <protection/>
    </xf>
    <xf numFmtId="190" fontId="6" fillId="33" borderId="42" xfId="0" applyNumberFormat="1" applyFont="1" applyFill="1" applyBorder="1" applyAlignment="1" applyProtection="1">
      <alignment horizontal="center" vertical="center"/>
      <protection/>
    </xf>
    <xf numFmtId="49" fontId="6" fillId="33" borderId="53" xfId="0" applyNumberFormat="1" applyFont="1" applyFill="1" applyBorder="1" applyAlignment="1">
      <alignment horizontal="center" vertical="center" wrapText="1"/>
    </xf>
    <xf numFmtId="49" fontId="6" fillId="33" borderId="80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64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3" fillId="33" borderId="65" xfId="0" applyNumberFormat="1" applyFont="1" applyFill="1" applyBorder="1" applyAlignment="1">
      <alignment horizontal="center" vertical="center" wrapText="1"/>
    </xf>
    <xf numFmtId="1" fontId="3" fillId="33" borderId="66" xfId="0" applyNumberFormat="1" applyFont="1" applyFill="1" applyBorder="1" applyAlignment="1">
      <alignment horizontal="center" vertical="center" wrapText="1"/>
    </xf>
    <xf numFmtId="49" fontId="3" fillId="33" borderId="62" xfId="0" applyNumberFormat="1" applyFont="1" applyFill="1" applyBorder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82" xfId="0" applyNumberFormat="1" applyFont="1" applyFill="1" applyBorder="1" applyAlignment="1">
      <alignment horizontal="center" vertical="center" wrapText="1"/>
    </xf>
    <xf numFmtId="49" fontId="3" fillId="33" borderId="55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188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57" xfId="0" applyNumberFormat="1" applyFont="1" applyFill="1" applyBorder="1" applyAlignment="1" applyProtection="1">
      <alignment horizontal="center" vertical="center"/>
      <protection/>
    </xf>
    <xf numFmtId="49" fontId="6" fillId="33" borderId="35" xfId="0" applyNumberFormat="1" applyFont="1" applyFill="1" applyBorder="1" applyAlignment="1" applyProtection="1">
      <alignment horizontal="center" vertical="center"/>
      <protection/>
    </xf>
    <xf numFmtId="49" fontId="6" fillId="33" borderId="36" xfId="0" applyNumberFormat="1" applyFont="1" applyFill="1" applyBorder="1" applyAlignment="1" applyProtection="1">
      <alignment horizontal="center" vertical="center"/>
      <protection/>
    </xf>
    <xf numFmtId="0" fontId="3" fillId="33" borderId="43" xfId="0" applyNumberFormat="1" applyFont="1" applyFill="1" applyBorder="1" applyAlignment="1" applyProtection="1">
      <alignment horizontal="left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57" xfId="0" applyNumberFormat="1" applyFont="1" applyFill="1" applyBorder="1" applyAlignment="1" applyProtection="1">
      <alignment horizontal="center" vertical="center"/>
      <protection/>
    </xf>
    <xf numFmtId="49" fontId="3" fillId="33" borderId="35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49" fontId="3" fillId="33" borderId="57" xfId="0" applyNumberFormat="1" applyFont="1" applyFill="1" applyBorder="1" applyAlignment="1">
      <alignment horizontal="center" vertical="center" wrapText="1"/>
    </xf>
    <xf numFmtId="49" fontId="6" fillId="33" borderId="5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36" xfId="0" applyNumberFormat="1" applyFont="1" applyFill="1" applyBorder="1" applyAlignment="1">
      <alignment horizontal="center" vertical="center"/>
    </xf>
    <xf numFmtId="19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6" fillId="33" borderId="40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left" vertical="center" wrapText="1"/>
      <protection/>
    </xf>
    <xf numFmtId="1" fontId="6" fillId="33" borderId="40" xfId="0" applyNumberFormat="1" applyFont="1" applyFill="1" applyBorder="1" applyAlignment="1" applyProtection="1">
      <alignment horizontal="center" vertical="center"/>
      <protection/>
    </xf>
    <xf numFmtId="188" fontId="6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>
      <alignment horizontal="center" vertical="center" wrapText="1"/>
    </xf>
    <xf numFmtId="1" fontId="3" fillId="33" borderId="40" xfId="0" applyNumberFormat="1" applyFont="1" applyFill="1" applyBorder="1" applyAlignment="1">
      <alignment horizontal="center" vertical="center"/>
    </xf>
    <xf numFmtId="1" fontId="6" fillId="33" borderId="61" xfId="0" applyNumberFormat="1" applyFont="1" applyFill="1" applyBorder="1" applyAlignment="1">
      <alignment horizontal="center" vertical="center" wrapText="1"/>
    </xf>
    <xf numFmtId="49" fontId="6" fillId="33" borderId="59" xfId="0" applyNumberFormat="1" applyFont="1" applyFill="1" applyBorder="1" applyAlignment="1" applyProtection="1">
      <alignment horizontal="center" vertical="center"/>
      <protection/>
    </xf>
    <xf numFmtId="49" fontId="6" fillId="33" borderId="69" xfId="0" applyNumberFormat="1" applyFont="1" applyFill="1" applyBorder="1" applyAlignment="1" applyProtection="1">
      <alignment horizontal="center" vertical="center"/>
      <protection/>
    </xf>
    <xf numFmtId="49" fontId="6" fillId="33" borderId="70" xfId="0" applyNumberFormat="1" applyFont="1" applyFill="1" applyBorder="1" applyAlignment="1" applyProtection="1">
      <alignment horizontal="center" vertical="center"/>
      <protection/>
    </xf>
    <xf numFmtId="49" fontId="6" fillId="33" borderId="72" xfId="0" applyNumberFormat="1" applyFont="1" applyFill="1" applyBorder="1" applyAlignment="1" applyProtection="1">
      <alignment horizontal="center" vertical="center"/>
      <protection/>
    </xf>
    <xf numFmtId="1" fontId="6" fillId="33" borderId="72" xfId="0" applyNumberFormat="1" applyFont="1" applyFill="1" applyBorder="1" applyAlignment="1" applyProtection="1">
      <alignment horizontal="center" vertical="center"/>
      <protection/>
    </xf>
    <xf numFmtId="1" fontId="6" fillId="33" borderId="45" xfId="0" applyNumberFormat="1" applyFont="1" applyFill="1" applyBorder="1" applyAlignment="1" applyProtection="1">
      <alignment horizontal="center" vertical="center"/>
      <protection/>
    </xf>
    <xf numFmtId="188" fontId="6" fillId="33" borderId="45" xfId="0" applyNumberFormat="1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>
      <alignment horizontal="center" vertical="center" wrapText="1"/>
    </xf>
    <xf numFmtId="1" fontId="6" fillId="33" borderId="83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49" fontId="6" fillId="33" borderId="74" xfId="0" applyNumberFormat="1" applyFont="1" applyFill="1" applyBorder="1" applyAlignment="1" applyProtection="1">
      <alignment horizontal="center" vertical="center"/>
      <protection/>
    </xf>
    <xf numFmtId="1" fontId="6" fillId="33" borderId="40" xfId="0" applyNumberFormat="1" applyFont="1" applyFill="1" applyBorder="1" applyAlignment="1">
      <alignment horizontal="center" vertical="center"/>
    </xf>
    <xf numFmtId="1" fontId="3" fillId="33" borderId="47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 applyProtection="1">
      <alignment horizontal="center" vertical="center"/>
      <protection/>
    </xf>
    <xf numFmtId="188" fontId="3" fillId="33" borderId="23" xfId="0" applyNumberFormat="1" applyFont="1" applyFill="1" applyBorder="1" applyAlignment="1" applyProtection="1">
      <alignment horizontal="center" vertical="center"/>
      <protection/>
    </xf>
    <xf numFmtId="191" fontId="3" fillId="33" borderId="23" xfId="0" applyNumberFormat="1" applyFont="1" applyFill="1" applyBorder="1" applyAlignment="1">
      <alignment horizontal="center" vertical="center" wrapText="1"/>
    </xf>
    <xf numFmtId="49" fontId="3" fillId="33" borderId="84" xfId="0" applyNumberFormat="1" applyFont="1" applyFill="1" applyBorder="1" applyAlignment="1" applyProtection="1">
      <alignment horizontal="center" vertical="center"/>
      <protection/>
    </xf>
    <xf numFmtId="4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33" borderId="50" xfId="0" applyNumberFormat="1" applyFont="1" applyFill="1" applyBorder="1" applyAlignment="1" applyProtection="1">
      <alignment horizontal="center" vertical="center"/>
      <protection/>
    </xf>
    <xf numFmtId="1" fontId="3" fillId="33" borderId="44" xfId="0" applyNumberFormat="1" applyFont="1" applyFill="1" applyBorder="1" applyAlignment="1" applyProtection="1">
      <alignment horizontal="center" vertical="center"/>
      <protection/>
    </xf>
    <xf numFmtId="1" fontId="3" fillId="33" borderId="45" xfId="0" applyNumberFormat="1" applyFont="1" applyFill="1" applyBorder="1" applyAlignment="1" applyProtection="1">
      <alignment horizontal="center" vertical="center"/>
      <protection/>
    </xf>
    <xf numFmtId="188" fontId="3" fillId="33" borderId="45" xfId="0" applyNumberFormat="1" applyFont="1" applyFill="1" applyBorder="1" applyAlignment="1" applyProtection="1">
      <alignment horizontal="center" vertical="center"/>
      <protection/>
    </xf>
    <xf numFmtId="191" fontId="6" fillId="33" borderId="45" xfId="0" applyNumberFormat="1" applyFont="1" applyFill="1" applyBorder="1" applyAlignment="1">
      <alignment horizontal="center" vertical="center" wrapText="1"/>
    </xf>
    <xf numFmtId="1" fontId="3" fillId="33" borderId="83" xfId="0" applyNumberFormat="1" applyFont="1" applyFill="1" applyBorder="1" applyAlignment="1">
      <alignment horizontal="center" vertical="center" wrapText="1"/>
    </xf>
    <xf numFmtId="1" fontId="3" fillId="33" borderId="39" xfId="0" applyNumberFormat="1" applyFont="1" applyFill="1" applyBorder="1" applyAlignment="1">
      <alignment horizontal="center" vertical="center" wrapText="1"/>
    </xf>
    <xf numFmtId="1" fontId="3" fillId="33" borderId="40" xfId="0" applyNumberFormat="1" applyFont="1" applyFill="1" applyBorder="1" applyAlignment="1">
      <alignment horizontal="center" vertical="center" wrapText="1"/>
    </xf>
    <xf numFmtId="1" fontId="3" fillId="33" borderId="61" xfId="0" applyNumberFormat="1" applyFont="1" applyFill="1" applyBorder="1" applyAlignment="1">
      <alignment horizontal="center" vertical="center" wrapText="1"/>
    </xf>
    <xf numFmtId="49" fontId="3" fillId="33" borderId="76" xfId="0" applyNumberFormat="1" applyFont="1" applyFill="1" applyBorder="1" applyAlignment="1" applyProtection="1">
      <alignment horizontal="center" vertical="center"/>
      <protection/>
    </xf>
    <xf numFmtId="49" fontId="3" fillId="33" borderId="72" xfId="0" applyNumberFormat="1" applyFont="1" applyFill="1" applyBorder="1" applyAlignment="1" applyProtection="1">
      <alignment vertical="center"/>
      <protection/>
    </xf>
    <xf numFmtId="49" fontId="3" fillId="33" borderId="49" xfId="0" applyNumberFormat="1" applyFont="1" applyFill="1" applyBorder="1" applyAlignment="1" applyProtection="1">
      <alignment horizontal="center" vertical="center"/>
      <protection/>
    </xf>
    <xf numFmtId="1" fontId="3" fillId="33" borderId="23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192" fontId="6" fillId="33" borderId="23" xfId="0" applyNumberFormat="1" applyFont="1" applyFill="1" applyBorder="1" applyAlignment="1">
      <alignment horizontal="center" vertical="center"/>
    </xf>
    <xf numFmtId="193" fontId="6" fillId="33" borderId="23" xfId="0" applyNumberFormat="1" applyFont="1" applyFill="1" applyBorder="1" applyAlignment="1">
      <alignment horizontal="center" vertical="center"/>
    </xf>
    <xf numFmtId="192" fontId="6" fillId="33" borderId="45" xfId="0" applyNumberFormat="1" applyFont="1" applyFill="1" applyBorder="1" applyAlignment="1">
      <alignment horizontal="right" vertical="center"/>
    </xf>
    <xf numFmtId="192" fontId="6" fillId="33" borderId="83" xfId="0" applyNumberFormat="1" applyFont="1" applyFill="1" applyBorder="1" applyAlignment="1">
      <alignment horizontal="right" vertical="center"/>
    </xf>
    <xf numFmtId="192" fontId="6" fillId="33" borderId="39" xfId="0" applyNumberFormat="1" applyFont="1" applyFill="1" applyBorder="1" applyAlignment="1">
      <alignment horizontal="right" vertical="center"/>
    </xf>
    <xf numFmtId="192" fontId="6" fillId="33" borderId="40" xfId="0" applyNumberFormat="1" applyFont="1" applyFill="1" applyBorder="1" applyAlignment="1">
      <alignment horizontal="right" vertical="center"/>
    </xf>
    <xf numFmtId="192" fontId="6" fillId="33" borderId="68" xfId="0" applyNumberFormat="1" applyFont="1" applyFill="1" applyBorder="1" applyAlignment="1">
      <alignment horizontal="right" vertical="center"/>
    </xf>
    <xf numFmtId="49" fontId="6" fillId="33" borderId="76" xfId="0" applyNumberFormat="1" applyFont="1" applyFill="1" applyBorder="1" applyAlignment="1">
      <alignment horizontal="right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right" vertical="center" wrapText="1"/>
    </xf>
    <xf numFmtId="1" fontId="3" fillId="33" borderId="52" xfId="0" applyNumberFormat="1" applyFont="1" applyFill="1" applyBorder="1" applyAlignment="1">
      <alignment horizontal="right" vertical="center"/>
    </xf>
    <xf numFmtId="0" fontId="3" fillId="33" borderId="52" xfId="0" applyFont="1" applyFill="1" applyBorder="1" applyAlignment="1">
      <alignment horizontal="right" vertical="center"/>
    </xf>
    <xf numFmtId="192" fontId="6" fillId="33" borderId="52" xfId="0" applyNumberFormat="1" applyFont="1" applyFill="1" applyBorder="1" applyAlignment="1">
      <alignment horizontal="center" vertical="center"/>
    </xf>
    <xf numFmtId="193" fontId="6" fillId="33" borderId="52" xfId="0" applyNumberFormat="1" applyFont="1" applyFill="1" applyBorder="1" applyAlignment="1">
      <alignment horizontal="center" vertical="center"/>
    </xf>
    <xf numFmtId="192" fontId="6" fillId="33" borderId="0" xfId="0" applyNumberFormat="1" applyFont="1" applyFill="1" applyBorder="1" applyAlignment="1">
      <alignment horizontal="right" vertical="center"/>
    </xf>
    <xf numFmtId="49" fontId="6" fillId="33" borderId="52" xfId="0" applyNumberFormat="1" applyFont="1" applyFill="1" applyBorder="1" applyAlignment="1">
      <alignment horizontal="right" vertical="center"/>
    </xf>
    <xf numFmtId="49" fontId="6" fillId="33" borderId="52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190" fontId="6" fillId="33" borderId="10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right" vertical="center"/>
    </xf>
    <xf numFmtId="190" fontId="6" fillId="33" borderId="65" xfId="0" applyNumberFormat="1" applyFont="1" applyFill="1" applyBorder="1" applyAlignment="1">
      <alignment horizontal="right" vertical="center"/>
    </xf>
    <xf numFmtId="190" fontId="6" fillId="33" borderId="64" xfId="0" applyNumberFormat="1" applyFont="1" applyFill="1" applyBorder="1" applyAlignment="1">
      <alignment horizontal="right" vertical="center"/>
    </xf>
    <xf numFmtId="190" fontId="6" fillId="33" borderId="32" xfId="0" applyNumberFormat="1" applyFont="1" applyFill="1" applyBorder="1" applyAlignment="1">
      <alignment horizontal="right" vertical="center"/>
    </xf>
    <xf numFmtId="190" fontId="6" fillId="33" borderId="66" xfId="0" applyNumberFormat="1" applyFont="1" applyFill="1" applyBorder="1" applyAlignment="1">
      <alignment horizontal="right" vertical="center"/>
    </xf>
    <xf numFmtId="49" fontId="6" fillId="33" borderId="62" xfId="0" applyNumberFormat="1" applyFont="1" applyFill="1" applyBorder="1" applyAlignment="1">
      <alignment horizontal="center" vertical="center" wrapText="1"/>
    </xf>
    <xf numFmtId="49" fontId="6" fillId="33" borderId="64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1" fontId="6" fillId="33" borderId="32" xfId="0" applyNumberFormat="1" applyFont="1" applyFill="1" applyBorder="1" applyAlignment="1">
      <alignment horizontal="right" vertical="center"/>
    </xf>
    <xf numFmtId="1" fontId="6" fillId="33" borderId="32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190" fontId="6" fillId="33" borderId="3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190" fontId="6" fillId="33" borderId="18" xfId="0" applyNumberFormat="1" applyFont="1" applyFill="1" applyBorder="1" applyAlignment="1">
      <alignment horizontal="right" vertical="center"/>
    </xf>
    <xf numFmtId="190" fontId="6" fillId="33" borderId="37" xfId="0" applyNumberFormat="1" applyFont="1" applyFill="1" applyBorder="1" applyAlignment="1">
      <alignment horizontal="right" vertical="center"/>
    </xf>
    <xf numFmtId="190" fontId="6" fillId="33" borderId="41" xfId="0" applyNumberFormat="1" applyFont="1" applyFill="1" applyBorder="1" applyAlignment="1">
      <alignment horizontal="right" vertical="center"/>
    </xf>
    <xf numFmtId="190" fontId="6" fillId="33" borderId="43" xfId="0" applyNumberFormat="1" applyFont="1" applyFill="1" applyBorder="1" applyAlignment="1">
      <alignment horizontal="right" vertical="center"/>
    </xf>
    <xf numFmtId="190" fontId="6" fillId="33" borderId="42" xfId="0" applyNumberFormat="1" applyFont="1" applyFill="1" applyBorder="1" applyAlignment="1">
      <alignment horizontal="right" vertical="center"/>
    </xf>
    <xf numFmtId="49" fontId="6" fillId="33" borderId="78" xfId="0" applyNumberFormat="1" applyFont="1" applyFill="1" applyBorder="1" applyAlignment="1">
      <alignment horizontal="center" vertical="center" wrapText="1"/>
    </xf>
    <xf numFmtId="49" fontId="6" fillId="33" borderId="77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42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right" vertical="center"/>
    </xf>
    <xf numFmtId="190" fontId="6" fillId="33" borderId="23" xfId="0" applyNumberFormat="1" applyFont="1" applyFill="1" applyBorder="1" applyAlignment="1">
      <alignment horizontal="center" vertical="center"/>
    </xf>
    <xf numFmtId="190" fontId="6" fillId="33" borderId="24" xfId="0" applyNumberFormat="1" applyFont="1" applyFill="1" applyBorder="1" applyAlignment="1">
      <alignment horizontal="right" vertical="center"/>
    </xf>
    <xf numFmtId="190" fontId="6" fillId="33" borderId="23" xfId="0" applyNumberFormat="1" applyFont="1" applyFill="1" applyBorder="1" applyAlignment="1">
      <alignment horizontal="right" vertical="center"/>
    </xf>
    <xf numFmtId="190" fontId="6" fillId="33" borderId="25" xfId="0" applyNumberFormat="1" applyFont="1" applyFill="1" applyBorder="1" applyAlignment="1">
      <alignment horizontal="right" vertical="center"/>
    </xf>
    <xf numFmtId="190" fontId="6" fillId="33" borderId="46" xfId="0" applyNumberFormat="1" applyFont="1" applyFill="1" applyBorder="1" applyAlignment="1">
      <alignment horizontal="right" vertical="center"/>
    </xf>
    <xf numFmtId="49" fontId="6" fillId="33" borderId="47" xfId="0" applyNumberFormat="1" applyFont="1" applyFill="1" applyBorder="1" applyAlignment="1">
      <alignment horizontal="right" vertical="center"/>
    </xf>
    <xf numFmtId="49" fontId="6" fillId="33" borderId="46" xfId="0" applyNumberFormat="1" applyFont="1" applyFill="1" applyBorder="1" applyAlignment="1">
      <alignment horizontal="right" vertical="center"/>
    </xf>
    <xf numFmtId="1" fontId="3" fillId="33" borderId="23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right" vertical="center"/>
    </xf>
    <xf numFmtId="190" fontId="3" fillId="33" borderId="23" xfId="0" applyNumberFormat="1" applyFont="1" applyFill="1" applyBorder="1" applyAlignment="1">
      <alignment horizontal="right" vertical="center"/>
    </xf>
    <xf numFmtId="1" fontId="3" fillId="33" borderId="25" xfId="0" applyNumberFormat="1" applyFont="1" applyFill="1" applyBorder="1" applyAlignment="1">
      <alignment horizontal="right" vertical="center"/>
    </xf>
    <xf numFmtId="1" fontId="3" fillId="33" borderId="33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1" fontId="3" fillId="33" borderId="18" xfId="0" applyNumberFormat="1" applyFont="1" applyFill="1" applyBorder="1" applyAlignment="1">
      <alignment horizontal="right" vertical="center"/>
    </xf>
    <xf numFmtId="1" fontId="3" fillId="33" borderId="34" xfId="0" applyNumberFormat="1" applyFont="1" applyFill="1" applyBorder="1" applyAlignment="1">
      <alignment horizontal="right" vertical="center"/>
    </xf>
    <xf numFmtId="49" fontId="3" fillId="33" borderId="47" xfId="0" applyNumberFormat="1" applyFont="1" applyFill="1" applyBorder="1" applyAlignment="1">
      <alignment horizontal="right" vertical="center"/>
    </xf>
    <xf numFmtId="49" fontId="3" fillId="33" borderId="46" xfId="0" applyNumberFormat="1" applyFont="1" applyFill="1" applyBorder="1" applyAlignment="1">
      <alignment horizontal="right" vertical="center"/>
    </xf>
    <xf numFmtId="1" fontId="3" fillId="33" borderId="44" xfId="0" applyNumberFormat="1" applyFont="1" applyFill="1" applyBorder="1" applyAlignment="1">
      <alignment horizontal="right" vertical="center"/>
    </xf>
    <xf numFmtId="1" fontId="3" fillId="33" borderId="45" xfId="0" applyNumberFormat="1" applyFont="1" applyFill="1" applyBorder="1" applyAlignment="1">
      <alignment horizontal="right" vertical="center"/>
    </xf>
    <xf numFmtId="0" fontId="3" fillId="33" borderId="45" xfId="0" applyFont="1" applyFill="1" applyBorder="1" applyAlignment="1">
      <alignment horizontal="right" vertical="center"/>
    </xf>
    <xf numFmtId="192" fontId="3" fillId="33" borderId="45" xfId="0" applyNumberFormat="1" applyFont="1" applyFill="1" applyBorder="1" applyAlignment="1">
      <alignment horizontal="right" vertical="center"/>
    </xf>
    <xf numFmtId="0" fontId="3" fillId="33" borderId="83" xfId="0" applyFont="1" applyFill="1" applyBorder="1" applyAlignment="1">
      <alignment horizontal="right" vertical="center"/>
    </xf>
    <xf numFmtId="0" fontId="3" fillId="33" borderId="37" xfId="0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right" vertical="center"/>
    </xf>
    <xf numFmtId="0" fontId="3" fillId="33" borderId="43" xfId="0" applyFont="1" applyFill="1" applyBorder="1" applyAlignment="1">
      <alignment horizontal="right" vertical="center"/>
    </xf>
    <xf numFmtId="0" fontId="3" fillId="33" borderId="42" xfId="0" applyFont="1" applyFill="1" applyBorder="1" applyAlignment="1">
      <alignment horizontal="right" vertical="center"/>
    </xf>
    <xf numFmtId="49" fontId="3" fillId="33" borderId="76" xfId="0" applyNumberFormat="1" applyFont="1" applyFill="1" applyBorder="1" applyAlignment="1">
      <alignment horizontal="center" vertical="center" wrapText="1"/>
    </xf>
    <xf numFmtId="49" fontId="3" fillId="33" borderId="72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73" xfId="0" applyNumberFormat="1" applyFont="1" applyFill="1" applyBorder="1" applyAlignment="1">
      <alignment horizontal="center" vertical="center" wrapText="1"/>
    </xf>
    <xf numFmtId="1" fontId="6" fillId="33" borderId="44" xfId="0" applyNumberFormat="1" applyFont="1" applyFill="1" applyBorder="1" applyAlignment="1">
      <alignment horizontal="right" vertical="center"/>
    </xf>
    <xf numFmtId="1" fontId="6" fillId="33" borderId="45" xfId="0" applyNumberFormat="1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190" fontId="6" fillId="33" borderId="45" xfId="0" applyNumberFormat="1" applyFont="1" applyFill="1" applyBorder="1" applyAlignment="1">
      <alignment/>
    </xf>
    <xf numFmtId="190" fontId="6" fillId="33" borderId="24" xfId="0" applyNumberFormat="1" applyFont="1" applyFill="1" applyBorder="1" applyAlignment="1">
      <alignment/>
    </xf>
    <xf numFmtId="190" fontId="6" fillId="33" borderId="23" xfId="0" applyNumberFormat="1" applyFont="1" applyFill="1" applyBorder="1" applyAlignment="1">
      <alignment/>
    </xf>
    <xf numFmtId="190" fontId="6" fillId="33" borderId="25" xfId="0" applyNumberFormat="1" applyFont="1" applyFill="1" applyBorder="1" applyAlignment="1">
      <alignment/>
    </xf>
    <xf numFmtId="190" fontId="6" fillId="33" borderId="46" xfId="0" applyNumberFormat="1" applyFont="1" applyFill="1" applyBorder="1" applyAlignment="1">
      <alignment/>
    </xf>
    <xf numFmtId="49" fontId="6" fillId="33" borderId="71" xfId="0" applyNumberFormat="1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1" fontId="6" fillId="33" borderId="24" xfId="0" applyNumberFormat="1" applyFont="1" applyFill="1" applyBorder="1" applyAlignment="1">
      <alignment horizontal="right" vertical="center"/>
    </xf>
    <xf numFmtId="1" fontId="6" fillId="33" borderId="23" xfId="0" applyNumberFormat="1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/>
    </xf>
    <xf numFmtId="190" fontId="11" fillId="33" borderId="23" xfId="0" applyNumberFormat="1" applyFont="1" applyFill="1" applyBorder="1" applyAlignment="1">
      <alignment/>
    </xf>
    <xf numFmtId="1" fontId="11" fillId="33" borderId="23" xfId="0" applyNumberFormat="1" applyFont="1" applyFill="1" applyBorder="1" applyAlignment="1">
      <alignment/>
    </xf>
    <xf numFmtId="1" fontId="11" fillId="33" borderId="25" xfId="0" applyNumberFormat="1" applyFont="1" applyFill="1" applyBorder="1" applyAlignment="1">
      <alignment/>
    </xf>
    <xf numFmtId="1" fontId="11" fillId="33" borderId="27" xfId="0" applyNumberFormat="1" applyFont="1" applyFill="1" applyBorder="1" applyAlignment="1">
      <alignment/>
    </xf>
    <xf numFmtId="1" fontId="11" fillId="33" borderId="20" xfId="0" applyNumberFormat="1" applyFont="1" applyFill="1" applyBorder="1" applyAlignment="1">
      <alignment/>
    </xf>
    <xf numFmtId="1" fontId="11" fillId="33" borderId="28" xfId="0" applyNumberFormat="1" applyFont="1" applyFill="1" applyBorder="1" applyAlignment="1">
      <alignment/>
    </xf>
    <xf numFmtId="1" fontId="11" fillId="33" borderId="29" xfId="0" applyNumberFormat="1" applyFont="1" applyFill="1" applyBorder="1" applyAlignment="1">
      <alignment/>
    </xf>
    <xf numFmtId="0" fontId="3" fillId="33" borderId="33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right" vertical="center"/>
      <protection/>
    </xf>
    <xf numFmtId="1" fontId="3" fillId="33" borderId="64" xfId="0" applyNumberFormat="1" applyFont="1" applyFill="1" applyBorder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 applyProtection="1">
      <alignment horizontal="right" vertical="center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right" vertical="center"/>
      <protection/>
    </xf>
    <xf numFmtId="1" fontId="3" fillId="33" borderId="40" xfId="0" applyNumberFormat="1" applyFont="1" applyFill="1" applyBorder="1" applyAlignment="1" applyProtection="1">
      <alignment horizontal="center" vertical="center"/>
      <protection/>
    </xf>
    <xf numFmtId="1" fontId="3" fillId="33" borderId="68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right" vertical="center"/>
      <protection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39" xfId="0" applyNumberFormat="1" applyFont="1" applyFill="1" applyBorder="1" applyAlignment="1" applyProtection="1">
      <alignment horizontal="right" vertical="center"/>
      <protection/>
    </xf>
    <xf numFmtId="0" fontId="3" fillId="33" borderId="40" xfId="0" applyNumberFormat="1" applyFont="1" applyFill="1" applyBorder="1" applyAlignment="1" applyProtection="1">
      <alignment horizontal="right" vertical="center"/>
      <protection/>
    </xf>
    <xf numFmtId="0" fontId="3" fillId="33" borderId="61" xfId="0" applyNumberFormat="1" applyFont="1" applyFill="1" applyBorder="1" applyAlignment="1" applyProtection="1">
      <alignment horizontal="right" vertical="center"/>
      <protection/>
    </xf>
    <xf numFmtId="0" fontId="3" fillId="33" borderId="68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right" vertical="top"/>
    </xf>
    <xf numFmtId="49" fontId="3" fillId="33" borderId="5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 wrapText="1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88" fontId="3" fillId="33" borderId="0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wrapText="1"/>
    </xf>
    <xf numFmtId="188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>
      <alignment horizontal="left" vertical="center" wrapText="1"/>
    </xf>
    <xf numFmtId="1" fontId="8" fillId="33" borderId="0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 wrapText="1"/>
    </xf>
    <xf numFmtId="1" fontId="8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188" fontId="12" fillId="33" borderId="0" xfId="0" applyNumberFormat="1" applyFont="1" applyFill="1" applyBorder="1" applyAlignment="1" applyProtection="1">
      <alignment vertical="center" wrapText="1"/>
      <protection/>
    </xf>
    <xf numFmtId="1" fontId="8" fillId="33" borderId="0" xfId="0" applyNumberFormat="1" applyFont="1" applyFill="1" applyBorder="1" applyAlignment="1" applyProtection="1">
      <alignment horizontal="center" vertical="center" wrapText="1"/>
      <protection/>
    </xf>
    <xf numFmtId="188" fontId="8" fillId="33" borderId="0" xfId="0" applyNumberFormat="1" applyFont="1" applyFill="1" applyBorder="1" applyAlignment="1" applyProtection="1">
      <alignment horizontal="center" vertical="center" wrapText="1"/>
      <protection/>
    </xf>
    <xf numFmtId="1" fontId="8" fillId="33" borderId="0" xfId="0" applyNumberFormat="1" applyFont="1" applyFill="1" applyBorder="1" applyAlignment="1" applyProtection="1">
      <alignment vertical="center"/>
      <protection/>
    </xf>
    <xf numFmtId="188" fontId="8" fillId="33" borderId="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191" fontId="3" fillId="33" borderId="35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191" fontId="6" fillId="33" borderId="35" xfId="0" applyNumberFormat="1" applyFont="1" applyFill="1" applyBorder="1" applyAlignment="1" applyProtection="1">
      <alignment horizontal="center" vertical="center"/>
      <protection/>
    </xf>
    <xf numFmtId="191" fontId="3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>
      <alignment horizontal="center" vertical="center" wrapText="1"/>
    </xf>
    <xf numFmtId="191" fontId="3" fillId="33" borderId="57" xfId="0" applyNumberFormat="1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91" fontId="6" fillId="33" borderId="59" xfId="0" applyNumberFormat="1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>
      <alignment horizontal="center" vertical="center" wrapText="1"/>
    </xf>
    <xf numFmtId="190" fontId="3" fillId="33" borderId="62" xfId="0" applyNumberFormat="1" applyFont="1" applyFill="1" applyBorder="1" applyAlignment="1" applyProtection="1">
      <alignment horizontal="center" vertical="center"/>
      <protection/>
    </xf>
    <xf numFmtId="0" fontId="3" fillId="33" borderId="64" xfId="0" applyFont="1" applyFill="1" applyBorder="1" applyAlignment="1">
      <alignment horizontal="center" vertical="center" wrapText="1"/>
    </xf>
    <xf numFmtId="190" fontId="3" fillId="33" borderId="57" xfId="0" applyNumberFormat="1" applyFont="1" applyFill="1" applyBorder="1" applyAlignment="1" applyProtection="1">
      <alignment horizontal="center" vertical="center"/>
      <protection/>
    </xf>
    <xf numFmtId="190" fontId="6" fillId="33" borderId="57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90" fontId="6" fillId="33" borderId="62" xfId="0" applyNumberFormat="1" applyFont="1" applyFill="1" applyBorder="1" applyAlignment="1" applyProtection="1">
      <alignment horizontal="center" vertical="center"/>
      <protection/>
    </xf>
    <xf numFmtId="0" fontId="6" fillId="33" borderId="64" xfId="0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1" fontId="6" fillId="33" borderId="66" xfId="0" applyNumberFormat="1" applyFont="1" applyFill="1" applyBorder="1" applyAlignment="1">
      <alignment horizontal="center" vertical="center" wrapText="1"/>
    </xf>
    <xf numFmtId="190" fontId="6" fillId="33" borderId="59" xfId="0" applyNumberFormat="1" applyFont="1" applyFill="1" applyBorder="1" applyAlignment="1" applyProtection="1">
      <alignment horizontal="center" vertical="center"/>
      <protection/>
    </xf>
    <xf numFmtId="192" fontId="3" fillId="33" borderId="62" xfId="0" applyNumberFormat="1" applyFont="1" applyFill="1" applyBorder="1" applyAlignment="1" applyProtection="1">
      <alignment horizontal="center" vertical="center"/>
      <protection/>
    </xf>
    <xf numFmtId="192" fontId="3" fillId="33" borderId="57" xfId="0" applyNumberFormat="1" applyFont="1" applyFill="1" applyBorder="1" applyAlignment="1" applyProtection="1">
      <alignment horizontal="center" vertical="center"/>
      <protection/>
    </xf>
    <xf numFmtId="190" fontId="6" fillId="33" borderId="57" xfId="0" applyNumberFormat="1" applyFont="1" applyFill="1" applyBorder="1" applyAlignment="1" applyProtection="1">
      <alignment horizontal="center" vertical="center"/>
      <protection/>
    </xf>
    <xf numFmtId="191" fontId="6" fillId="33" borderId="62" xfId="0" applyNumberFormat="1" applyFont="1" applyFill="1" applyBorder="1" applyAlignment="1" applyProtection="1">
      <alignment horizontal="center" vertical="center"/>
      <protection/>
    </xf>
    <xf numFmtId="191" fontId="3" fillId="33" borderId="55" xfId="0" applyNumberFormat="1" applyFont="1" applyFill="1" applyBorder="1" applyAlignment="1" applyProtection="1">
      <alignment horizontal="center" vertical="center"/>
      <protection/>
    </xf>
    <xf numFmtId="191" fontId="6" fillId="33" borderId="10" xfId="0" applyNumberFormat="1" applyFont="1" applyFill="1" applyBorder="1" applyAlignment="1" applyProtection="1">
      <alignment horizontal="center" vertical="center"/>
      <protection/>
    </xf>
    <xf numFmtId="191" fontId="6" fillId="33" borderId="41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 wrapText="1"/>
    </xf>
    <xf numFmtId="0" fontId="18" fillId="0" borderId="18" xfId="54" applyFont="1" applyBorder="1" applyAlignment="1">
      <alignment horizontal="center" vertical="center" wrapText="1"/>
      <protection/>
    </xf>
    <xf numFmtId="0" fontId="18" fillId="0" borderId="35" xfId="5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5" fillId="0" borderId="43" xfId="53" applyNumberFormat="1" applyFont="1" applyBorder="1" applyAlignment="1" applyProtection="1">
      <alignment horizontal="center" vertical="center" wrapText="1"/>
      <protection locked="0"/>
    </xf>
    <xf numFmtId="0" fontId="21" fillId="0" borderId="85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8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5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6" fillId="0" borderId="43" xfId="53" applyFont="1" applyBorder="1" applyAlignment="1">
      <alignment horizontal="center" vertical="center" wrapText="1"/>
      <protection/>
    </xf>
    <xf numFmtId="0" fontId="20" fillId="0" borderId="85" xfId="0" applyFont="1" applyBorder="1" applyAlignment="1">
      <alignment vertical="center" wrapText="1"/>
    </xf>
    <xf numFmtId="0" fontId="20" fillId="0" borderId="77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74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9" fontId="6" fillId="0" borderId="43" xfId="53" applyNumberFormat="1" applyFont="1" applyBorder="1" applyAlignment="1">
      <alignment horizontal="center" vertical="center" wrapText="1"/>
      <protection/>
    </xf>
    <xf numFmtId="0" fontId="20" fillId="0" borderId="85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6" fillId="0" borderId="85" xfId="53" applyFont="1" applyBorder="1" applyAlignment="1">
      <alignment horizontal="center" vertical="center" wrapText="1"/>
      <protection/>
    </xf>
    <xf numFmtId="0" fontId="6" fillId="0" borderId="67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56" xfId="53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wrapText="1"/>
      <protection/>
    </xf>
    <xf numFmtId="0" fontId="19" fillId="0" borderId="0" xfId="54" applyFont="1" applyAlignment="1">
      <alignment wrapText="1"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5" fillId="0" borderId="0" xfId="55" applyFont="1" applyAlignment="1">
      <alignment vertical="center" wrapText="1"/>
      <protection/>
    </xf>
    <xf numFmtId="0" fontId="18" fillId="33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5" fillId="0" borderId="0" xfId="55" applyFont="1" applyAlignment="1">
      <alignment vertical="center" wrapText="1" shrinkToFit="1"/>
      <protection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6" fillId="0" borderId="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 vertical="center" textRotation="90"/>
      <protection/>
    </xf>
    <xf numFmtId="0" fontId="3" fillId="33" borderId="0" xfId="0" applyFont="1" applyFill="1" applyBorder="1" applyAlignment="1">
      <alignment horizontal="center" wrapText="1"/>
    </xf>
    <xf numFmtId="49" fontId="6" fillId="33" borderId="48" xfId="0" applyNumberFormat="1" applyFont="1" applyFill="1" applyBorder="1" applyAlignment="1">
      <alignment horizontal="center"/>
    </xf>
    <xf numFmtId="49" fontId="6" fillId="33" borderId="47" xfId="0" applyNumberFormat="1" applyFont="1" applyFill="1" applyBorder="1" applyAlignment="1">
      <alignment horizontal="center"/>
    </xf>
    <xf numFmtId="49" fontId="6" fillId="33" borderId="8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6" fillId="33" borderId="86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/>
    </xf>
    <xf numFmtId="49" fontId="6" fillId="33" borderId="7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6" fillId="33" borderId="47" xfId="0" applyNumberFormat="1" applyFont="1" applyFill="1" applyBorder="1" applyAlignment="1">
      <alignment horizontal="center" vertical="center"/>
    </xf>
    <xf numFmtId="49" fontId="6" fillId="33" borderId="48" xfId="0" applyNumberFormat="1" applyFont="1" applyFill="1" applyBorder="1" applyAlignment="1">
      <alignment horizontal="center" vertical="center"/>
    </xf>
    <xf numFmtId="49" fontId="3" fillId="33" borderId="48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35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70" xfId="0" applyNumberFormat="1" applyFont="1" applyFill="1" applyBorder="1" applyAlignment="1" applyProtection="1">
      <alignment horizontal="center" vertical="center"/>
      <protection/>
    </xf>
    <xf numFmtId="49" fontId="3" fillId="33" borderId="86" xfId="0" applyNumberFormat="1" applyFont="1" applyFill="1" applyBorder="1" applyAlignment="1" applyProtection="1">
      <alignment horizontal="center" vertical="center"/>
      <protection/>
    </xf>
    <xf numFmtId="49" fontId="3" fillId="33" borderId="48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82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6" fillId="33" borderId="36" xfId="0" applyNumberFormat="1" applyFont="1" applyFill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6" fillId="33" borderId="8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 applyProtection="1">
      <alignment horizontal="center" vertical="center"/>
      <protection/>
    </xf>
    <xf numFmtId="49" fontId="6" fillId="33" borderId="47" xfId="0" applyNumberFormat="1" applyFont="1" applyFill="1" applyBorder="1" applyAlignment="1" applyProtection="1">
      <alignment horizontal="center" vertical="center"/>
      <protection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48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70" xfId="0" applyNumberFormat="1" applyFont="1" applyFill="1" applyBorder="1" applyAlignment="1">
      <alignment horizontal="center" vertical="center" wrapText="1"/>
    </xf>
    <xf numFmtId="49" fontId="6" fillId="33" borderId="86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70" xfId="0" applyNumberFormat="1" applyFont="1" applyFill="1" applyBorder="1" applyAlignment="1">
      <alignment horizontal="center" vertical="center" wrapText="1"/>
    </xf>
    <xf numFmtId="49" fontId="3" fillId="33" borderId="86" xfId="0" applyNumberFormat="1" applyFont="1" applyFill="1" applyBorder="1" applyAlignment="1">
      <alignment horizontal="center" vertical="center" wrapText="1"/>
    </xf>
    <xf numFmtId="49" fontId="6" fillId="33" borderId="54" xfId="0" applyNumberFormat="1" applyFont="1" applyFill="1" applyBorder="1" applyAlignment="1">
      <alignment horizontal="center" vertical="center" wrapText="1"/>
    </xf>
    <xf numFmtId="49" fontId="6" fillId="33" borderId="87" xfId="0" applyNumberFormat="1" applyFont="1" applyFill="1" applyBorder="1" applyAlignment="1">
      <alignment horizontal="center" vertical="center" wrapText="1"/>
    </xf>
    <xf numFmtId="49" fontId="6" fillId="33" borderId="6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3" fillId="33" borderId="54" xfId="0" applyNumberFormat="1" applyFont="1" applyFill="1" applyBorder="1" applyAlignment="1" applyProtection="1">
      <alignment horizontal="center" vertical="center"/>
      <protection/>
    </xf>
    <xf numFmtId="49" fontId="3" fillId="33" borderId="87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 wrapText="1"/>
      <protection/>
    </xf>
    <xf numFmtId="49" fontId="3" fillId="33" borderId="47" xfId="0" applyNumberFormat="1" applyFont="1" applyFill="1" applyBorder="1" applyAlignment="1" applyProtection="1">
      <alignment horizontal="center" vertical="center" wrapText="1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47" xfId="0" applyNumberFormat="1" applyFont="1" applyFill="1" applyBorder="1" applyAlignment="1" applyProtection="1">
      <alignment horizontal="center" vertical="center"/>
      <protection/>
    </xf>
    <xf numFmtId="49" fontId="3" fillId="33" borderId="58" xfId="0" applyNumberFormat="1" applyFont="1" applyFill="1" applyBorder="1" applyAlignment="1">
      <alignment horizontal="center" vertical="center" wrapText="1"/>
    </xf>
    <xf numFmtId="49" fontId="3" fillId="33" borderId="50" xfId="0" applyNumberFormat="1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" fontId="3" fillId="33" borderId="40" xfId="0" applyNumberFormat="1" applyFont="1" applyFill="1" applyBorder="1" applyAlignment="1" applyProtection="1">
      <alignment horizontal="center" vertical="center"/>
      <protection/>
    </xf>
    <xf numFmtId="1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right" vertical="top"/>
    </xf>
    <xf numFmtId="0" fontId="3" fillId="33" borderId="18" xfId="0" applyFont="1" applyFill="1" applyBorder="1" applyAlignment="1">
      <alignment horizontal="right" vertical="top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58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49" fontId="3" fillId="33" borderId="54" xfId="0" applyNumberFormat="1" applyFont="1" applyFill="1" applyBorder="1" applyAlignment="1">
      <alignment horizontal="center" vertical="center" wrapText="1"/>
    </xf>
    <xf numFmtId="49" fontId="3" fillId="33" borderId="49" xfId="0" applyNumberFormat="1" applyFont="1" applyFill="1" applyBorder="1" applyAlignment="1">
      <alignment horizontal="center" vertical="center" wrapText="1"/>
    </xf>
    <xf numFmtId="49" fontId="3" fillId="33" borderId="87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right" vertical="center"/>
      <protection/>
    </xf>
    <xf numFmtId="0" fontId="3" fillId="33" borderId="20" xfId="0" applyFont="1" applyFill="1" applyBorder="1" applyAlignment="1" applyProtection="1">
      <alignment horizontal="right" vertical="center"/>
      <protection/>
    </xf>
    <xf numFmtId="0" fontId="3" fillId="33" borderId="28" xfId="0" applyFont="1" applyFill="1" applyBorder="1" applyAlignment="1" applyProtection="1">
      <alignment horizontal="right" vertical="center"/>
      <protection/>
    </xf>
    <xf numFmtId="1" fontId="3" fillId="33" borderId="32" xfId="0" applyNumberFormat="1" applyFont="1" applyFill="1" applyBorder="1" applyAlignment="1">
      <alignment horizontal="center" vertical="center" wrapText="1"/>
    </xf>
    <xf numFmtId="49" fontId="3" fillId="33" borderId="43" xfId="0" applyNumberFormat="1" applyFont="1" applyFill="1" applyBorder="1" applyAlignment="1" applyProtection="1">
      <alignment horizontal="center" vertical="center"/>
      <protection/>
    </xf>
    <xf numFmtId="49" fontId="3" fillId="33" borderId="85" xfId="0" applyNumberFormat="1" applyFont="1" applyFill="1" applyBorder="1" applyAlignment="1" applyProtection="1">
      <alignment horizontal="center" vertical="center"/>
      <protection/>
    </xf>
    <xf numFmtId="188" fontId="3" fillId="33" borderId="43" xfId="0" applyNumberFormat="1" applyFont="1" applyFill="1" applyBorder="1" applyAlignment="1" applyProtection="1">
      <alignment horizontal="center" vertical="center"/>
      <protection/>
    </xf>
    <xf numFmtId="188" fontId="3" fillId="33" borderId="85" xfId="0" applyNumberFormat="1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right" vertical="center" wrapText="1"/>
    </xf>
    <xf numFmtId="0" fontId="6" fillId="33" borderId="46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 applyProtection="1">
      <alignment horizontal="right" vertical="center"/>
      <protection/>
    </xf>
    <xf numFmtId="0" fontId="6" fillId="33" borderId="21" xfId="0" applyFont="1" applyFill="1" applyBorder="1" applyAlignment="1">
      <alignment horizontal="right" vertical="center" wrapText="1"/>
    </xf>
    <xf numFmtId="0" fontId="6" fillId="33" borderId="75" xfId="0" applyFont="1" applyFill="1" applyBorder="1" applyAlignment="1">
      <alignment horizontal="right" vertical="center" wrapText="1"/>
    </xf>
    <xf numFmtId="0" fontId="6" fillId="33" borderId="25" xfId="0" applyFont="1" applyFill="1" applyBorder="1" applyAlignment="1">
      <alignment horizontal="right" vertical="center" wrapText="1"/>
    </xf>
    <xf numFmtId="0" fontId="3" fillId="33" borderId="24" xfId="0" applyNumberFormat="1" applyFont="1" applyFill="1" applyBorder="1" applyAlignment="1" applyProtection="1">
      <alignment horizontal="right" vertical="center"/>
      <protection/>
    </xf>
    <xf numFmtId="0" fontId="3" fillId="33" borderId="23" xfId="0" applyNumberFormat="1" applyFont="1" applyFill="1" applyBorder="1" applyAlignment="1" applyProtection="1">
      <alignment horizontal="right" vertical="center"/>
      <protection/>
    </xf>
    <xf numFmtId="0" fontId="3" fillId="33" borderId="44" xfId="0" applyFont="1" applyFill="1" applyBorder="1" applyAlignment="1">
      <alignment horizontal="right" vertical="center" wrapText="1"/>
    </xf>
    <xf numFmtId="0" fontId="3" fillId="33" borderId="83" xfId="0" applyFont="1" applyFill="1" applyBorder="1" applyAlignment="1">
      <alignment horizontal="right" vertical="center" wrapText="1"/>
    </xf>
    <xf numFmtId="0" fontId="9" fillId="33" borderId="81" xfId="0" applyNumberFormat="1" applyFont="1" applyFill="1" applyBorder="1" applyAlignment="1" applyProtection="1">
      <alignment horizontal="center" vertical="center"/>
      <protection/>
    </xf>
    <xf numFmtId="0" fontId="9" fillId="33" borderId="52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66" xfId="0" applyNumberFormat="1" applyFont="1" applyFill="1" applyBorder="1" applyAlignment="1">
      <alignment horizontal="center" vertical="center" wrapText="1"/>
    </xf>
    <xf numFmtId="188" fontId="10" fillId="33" borderId="56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textRotation="90"/>
      <protection/>
    </xf>
    <xf numFmtId="49" fontId="3" fillId="33" borderId="41" xfId="0" applyNumberFormat="1" applyFont="1" applyFill="1" applyBorder="1" applyAlignment="1" applyProtection="1">
      <alignment horizontal="center" vertical="center" textRotation="90"/>
      <protection/>
    </xf>
    <xf numFmtId="188" fontId="5" fillId="33" borderId="41" xfId="0" applyNumberFormat="1" applyFont="1" applyFill="1" applyBorder="1" applyAlignment="1" applyProtection="1">
      <alignment horizontal="center" vertical="center" wrapText="1"/>
      <protection/>
    </xf>
    <xf numFmtId="188" fontId="5" fillId="33" borderId="26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41" xfId="0" applyNumberFormat="1" applyFont="1" applyFill="1" applyBorder="1" applyAlignment="1" applyProtection="1">
      <alignment horizontal="center" vertical="center" textRotation="90" wrapText="1"/>
      <protection/>
    </xf>
    <xf numFmtId="1" fontId="2" fillId="33" borderId="43" xfId="0" applyNumberFormat="1" applyFont="1" applyFill="1" applyBorder="1" applyAlignment="1" applyProtection="1">
      <alignment horizontal="center" vertical="center" wrapText="1"/>
      <protection/>
    </xf>
    <xf numFmtId="1" fontId="2" fillId="33" borderId="85" xfId="0" applyNumberFormat="1" applyFont="1" applyFill="1" applyBorder="1" applyAlignment="1" applyProtection="1">
      <alignment horizontal="center" vertical="center" wrapText="1"/>
      <protection/>
    </xf>
    <xf numFmtId="1" fontId="2" fillId="33" borderId="67" xfId="0" applyNumberFormat="1" applyFont="1" applyFill="1" applyBorder="1" applyAlignment="1" applyProtection="1">
      <alignment horizontal="center" vertical="center" wrapText="1"/>
      <protection/>
    </xf>
    <xf numFmtId="1" fontId="2" fillId="33" borderId="0" xfId="0" applyNumberFormat="1" applyFont="1" applyFill="1" applyBorder="1" applyAlignment="1" applyProtection="1">
      <alignment horizontal="center" vertical="center" wrapText="1"/>
      <protection/>
    </xf>
    <xf numFmtId="188" fontId="3" fillId="33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3" fillId="33" borderId="41" xfId="0" applyNumberFormat="1" applyFont="1" applyFill="1" applyBorder="1" applyAlignment="1">
      <alignment horizontal="center" vertical="center" textRotation="90" wrapText="1"/>
    </xf>
    <xf numFmtId="188" fontId="3" fillId="33" borderId="26" xfId="0" applyNumberFormat="1" applyFont="1" applyFill="1" applyBorder="1" applyAlignment="1">
      <alignment horizontal="center" vertical="center" textRotation="90" wrapText="1"/>
    </xf>
    <xf numFmtId="188" fontId="3" fillId="33" borderId="45" xfId="0" applyNumberFormat="1" applyFont="1" applyFill="1" applyBorder="1" applyAlignment="1">
      <alignment horizontal="center" vertical="center" textRotation="90" wrapText="1"/>
    </xf>
    <xf numFmtId="49" fontId="3" fillId="33" borderId="41" xfId="0" applyNumberFormat="1" applyFont="1" applyFill="1" applyBorder="1" applyAlignment="1">
      <alignment horizontal="center" vertical="center" textRotation="90" wrapText="1"/>
    </xf>
    <xf numFmtId="49" fontId="3" fillId="33" borderId="26" xfId="0" applyNumberFormat="1" applyFont="1" applyFill="1" applyBorder="1" applyAlignment="1">
      <alignment horizontal="center" vertical="center" textRotation="90" wrapText="1"/>
    </xf>
    <xf numFmtId="49" fontId="3" fillId="33" borderId="45" xfId="0" applyNumberFormat="1" applyFont="1" applyFill="1" applyBorder="1" applyAlignment="1">
      <alignment horizontal="center" vertical="center" textRotation="90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0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88" fontId="2" fillId="33" borderId="18" xfId="0" applyNumberFormat="1" applyFont="1" applyFill="1" applyBorder="1" applyAlignment="1" applyProtection="1">
      <alignment horizontal="center" vertical="center"/>
      <protection/>
    </xf>
    <xf numFmtId="188" fontId="2" fillId="33" borderId="58" xfId="0" applyNumberFormat="1" applyFont="1" applyFill="1" applyBorder="1" applyAlignment="1" applyProtection="1">
      <alignment horizontal="center" vertical="center"/>
      <protection/>
    </xf>
    <xf numFmtId="189" fontId="5" fillId="33" borderId="48" xfId="0" applyNumberFormat="1" applyFont="1" applyFill="1" applyBorder="1" applyAlignment="1" applyProtection="1">
      <alignment horizontal="center" vertical="center"/>
      <protection/>
    </xf>
    <xf numFmtId="189" fontId="5" fillId="33" borderId="50" xfId="0" applyNumberFormat="1" applyFont="1" applyFill="1" applyBorder="1" applyAlignment="1" applyProtection="1">
      <alignment horizontal="center" vertical="center"/>
      <protection/>
    </xf>
    <xf numFmtId="189" fontId="5" fillId="33" borderId="15" xfId="0" applyNumberFormat="1" applyFont="1" applyFill="1" applyBorder="1" applyAlignment="1" applyProtection="1">
      <alignment horizontal="center" vertical="center"/>
      <protection/>
    </xf>
    <xf numFmtId="188" fontId="5" fillId="33" borderId="43" xfId="0" applyNumberFormat="1" applyFont="1" applyFill="1" applyBorder="1" applyAlignment="1">
      <alignment horizontal="center" vertical="center"/>
    </xf>
    <xf numFmtId="188" fontId="5" fillId="33" borderId="85" xfId="0" applyNumberFormat="1" applyFont="1" applyFill="1" applyBorder="1" applyAlignment="1">
      <alignment horizontal="center" vertical="center"/>
    </xf>
    <xf numFmtId="188" fontId="5" fillId="33" borderId="67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>
      <alignment horizontal="center" vertical="center"/>
    </xf>
    <xf numFmtId="188" fontId="6" fillId="33" borderId="24" xfId="0" applyNumberFormat="1" applyFont="1" applyFill="1" applyBorder="1" applyAlignment="1" applyProtection="1">
      <alignment horizontal="center" vertical="center"/>
      <protection/>
    </xf>
    <xf numFmtId="188" fontId="6" fillId="33" borderId="23" xfId="0" applyNumberFormat="1" applyFont="1" applyFill="1" applyBorder="1" applyAlignment="1" applyProtection="1">
      <alignment horizontal="center" vertical="center"/>
      <protection/>
    </xf>
    <xf numFmtId="188" fontId="6" fillId="33" borderId="45" xfId="0" applyNumberFormat="1" applyFont="1" applyFill="1" applyBorder="1" applyAlignment="1" applyProtection="1">
      <alignment horizontal="center" vertical="center"/>
      <protection/>
    </xf>
    <xf numFmtId="189" fontId="9" fillId="33" borderId="48" xfId="0" applyNumberFormat="1" applyFont="1" applyFill="1" applyBorder="1" applyAlignment="1" applyProtection="1">
      <alignment horizontal="center" vertical="center"/>
      <protection/>
    </xf>
    <xf numFmtId="189" fontId="9" fillId="33" borderId="50" xfId="0" applyNumberFormat="1" applyFont="1" applyFill="1" applyBorder="1" applyAlignment="1" applyProtection="1">
      <alignment horizontal="center" vertical="center"/>
      <protection/>
    </xf>
    <xf numFmtId="188" fontId="6" fillId="33" borderId="67" xfId="0" applyNumberFormat="1" applyFont="1" applyFill="1" applyBorder="1" applyAlignment="1" applyProtection="1">
      <alignment horizontal="center" vertical="center"/>
      <protection/>
    </xf>
    <xf numFmtId="188" fontId="6" fillId="33" borderId="0" xfId="0" applyNumberFormat="1" applyFont="1" applyFill="1" applyBorder="1" applyAlignment="1" applyProtection="1">
      <alignment horizontal="center" vertical="center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41" xfId="0" applyNumberFormat="1" applyFont="1" applyFill="1" applyBorder="1" applyAlignment="1" applyProtection="1">
      <alignment horizontal="center" vertical="center" textRotation="90" wrapText="1"/>
      <protection/>
    </xf>
    <xf numFmtId="1" fontId="3" fillId="33" borderId="26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48" xfId="0" applyNumberFormat="1" applyFont="1" applyFill="1" applyBorder="1" applyAlignment="1">
      <alignment horizontal="left" vertical="center" wrapText="1"/>
    </xf>
    <xf numFmtId="49" fontId="6" fillId="33" borderId="50" xfId="0" applyNumberFormat="1" applyFont="1" applyFill="1" applyBorder="1" applyAlignment="1">
      <alignment horizontal="left" vertical="center" wrapText="1"/>
    </xf>
    <xf numFmtId="49" fontId="6" fillId="33" borderId="24" xfId="0" applyNumberFormat="1" applyFont="1" applyFill="1" applyBorder="1" applyAlignment="1" applyProtection="1">
      <alignment horizontal="center" vertical="center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190" fontId="6" fillId="33" borderId="51" xfId="0" applyNumberFormat="1" applyFont="1" applyFill="1" applyBorder="1" applyAlignment="1" applyProtection="1">
      <alignment horizontal="center" vertical="center"/>
      <protection/>
    </xf>
    <xf numFmtId="190" fontId="6" fillId="33" borderId="52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80" xfId="0" applyFont="1" applyFill="1" applyBorder="1" applyAlignment="1">
      <alignment horizontal="right" vertical="center" wrapText="1"/>
    </xf>
    <xf numFmtId="0" fontId="6" fillId="33" borderId="88" xfId="0" applyFont="1" applyFill="1" applyBorder="1" applyAlignment="1">
      <alignment horizontal="right" vertical="center" wrapText="1"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19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4" xfId="0" applyNumberFormat="1" applyFont="1" applyFill="1" applyBorder="1" applyAlignment="1" applyProtection="1">
      <alignment horizontal="right" vertical="center"/>
      <protection/>
    </xf>
    <xf numFmtId="0" fontId="6" fillId="33" borderId="25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/>
    </xf>
    <xf numFmtId="190" fontId="6" fillId="33" borderId="1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іт_ЕП_бакалавр_уск 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tabSelected="1" view="pageBreakPreview" zoomScale="75" zoomScaleSheetLayoutView="75" zoomScalePageLayoutView="0" workbookViewId="0" topLeftCell="A7">
      <selection activeCell="F9" sqref="F9"/>
    </sheetView>
  </sheetViews>
  <sheetFormatPr defaultColWidth="3.25390625" defaultRowHeight="12.75"/>
  <cols>
    <col min="1" max="1" width="4.875" style="1" customWidth="1"/>
    <col min="2" max="2" width="6.25390625" style="1" customWidth="1"/>
    <col min="3" max="3" width="6.125" style="1" customWidth="1"/>
    <col min="4" max="4" width="4.625" style="1" customWidth="1"/>
    <col min="5" max="7" width="3.25390625" style="1" customWidth="1"/>
    <col min="8" max="8" width="4.375" style="1" customWidth="1"/>
    <col min="9" max="10" width="3.25390625" style="1" customWidth="1"/>
    <col min="11" max="11" width="4.75390625" style="1" customWidth="1"/>
    <col min="12" max="12" width="6.375" style="1" customWidth="1"/>
    <col min="13" max="13" width="4.375" style="1" customWidth="1"/>
    <col min="14" max="15" width="3.875" style="1" customWidth="1"/>
    <col min="16" max="16" width="4.625" style="1" customWidth="1"/>
    <col min="17" max="17" width="3.75390625" style="1" customWidth="1"/>
    <col min="18" max="18" width="4.00390625" style="1" bestFit="1" customWidth="1"/>
    <col min="19" max="19" width="5.00390625" style="1" customWidth="1"/>
    <col min="20" max="20" width="3.75390625" style="1" customWidth="1"/>
    <col min="21" max="21" width="4.00390625" style="1" customWidth="1"/>
    <col min="22" max="22" width="4.375" style="1" customWidth="1"/>
    <col min="23" max="23" width="4.125" style="1" customWidth="1"/>
    <col min="24" max="24" width="3.75390625" style="1" customWidth="1"/>
    <col min="25" max="25" width="4.00390625" style="1" customWidth="1"/>
    <col min="26" max="26" width="4.125" style="1" customWidth="1"/>
    <col min="27" max="27" width="4.00390625" style="1" customWidth="1"/>
    <col min="28" max="28" width="4.125" style="1" customWidth="1"/>
    <col min="29" max="30" width="3.875" style="1" customWidth="1"/>
    <col min="31" max="32" width="4.00390625" style="1" customWidth="1"/>
    <col min="33" max="34" width="4.125" style="1" customWidth="1"/>
    <col min="35" max="35" width="4.375" style="1" customWidth="1"/>
    <col min="36" max="36" width="6.125" style="1" customWidth="1"/>
    <col min="37" max="38" width="5.75390625" style="1" customWidth="1"/>
    <col min="39" max="39" width="5.375" style="1" customWidth="1"/>
    <col min="40" max="40" width="6.00390625" style="1" customWidth="1"/>
    <col min="41" max="42" width="5.375" style="1" customWidth="1"/>
    <col min="43" max="43" width="4.875" style="1" customWidth="1"/>
    <col min="44" max="44" width="3.75390625" style="1" customWidth="1"/>
    <col min="45" max="45" width="4.375" style="1" customWidth="1"/>
    <col min="46" max="46" width="4.00390625" style="1" customWidth="1"/>
    <col min="47" max="48" width="3.75390625" style="1" customWidth="1"/>
    <col min="49" max="49" width="4.00390625" style="1" customWidth="1"/>
    <col min="50" max="50" width="3.875" style="1" customWidth="1"/>
    <col min="51" max="51" width="4.00390625" style="1" customWidth="1"/>
    <col min="52" max="52" width="4.125" style="1" customWidth="1"/>
    <col min="53" max="53" width="3.7539062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18.75" customHeight="1">
      <c r="A1" s="698" t="s">
        <v>225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710" t="s">
        <v>79</v>
      </c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710"/>
      <c r="AE1" s="710"/>
      <c r="AF1" s="710"/>
      <c r="AG1" s="710"/>
      <c r="AH1" s="710"/>
      <c r="AI1" s="710"/>
      <c r="AJ1" s="710"/>
      <c r="AK1" s="710"/>
      <c r="AL1" s="710"/>
      <c r="AM1" s="710"/>
      <c r="AN1" s="710"/>
      <c r="AO1" s="703"/>
      <c r="AP1" s="703"/>
      <c r="AQ1" s="703"/>
      <c r="AR1" s="703"/>
      <c r="AS1" s="703"/>
      <c r="AT1" s="703"/>
      <c r="AU1" s="703"/>
      <c r="AV1" s="703"/>
      <c r="AW1" s="703"/>
      <c r="AX1" s="703"/>
      <c r="AY1" s="703"/>
      <c r="AZ1" s="703"/>
      <c r="BA1" s="703"/>
      <c r="BB1" s="703"/>
      <c r="BC1" s="703"/>
      <c r="BD1" s="703"/>
      <c r="BE1" s="703"/>
    </row>
    <row r="2" spans="1:57" ht="18.75" customHeight="1">
      <c r="A2" s="698" t="s">
        <v>226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713" t="s">
        <v>16</v>
      </c>
      <c r="Q2" s="713"/>
      <c r="R2" s="713"/>
      <c r="S2" s="713"/>
      <c r="T2" s="713"/>
      <c r="U2" s="713"/>
      <c r="V2" s="713"/>
      <c r="W2" s="713"/>
      <c r="X2" s="713"/>
      <c r="Y2" s="713"/>
      <c r="Z2" s="713"/>
      <c r="AA2" s="713"/>
      <c r="AB2" s="713"/>
      <c r="AC2" s="713"/>
      <c r="AD2" s="713"/>
      <c r="AE2" s="713"/>
      <c r="AF2" s="713"/>
      <c r="AG2" s="713"/>
      <c r="AH2" s="713"/>
      <c r="AI2" s="713"/>
      <c r="AJ2" s="713"/>
      <c r="AK2" s="713"/>
      <c r="AL2" s="713"/>
      <c r="AM2" s="713"/>
      <c r="AN2" s="713"/>
      <c r="AO2" s="704"/>
      <c r="AP2" s="704"/>
      <c r="AQ2" s="704"/>
      <c r="AR2" s="704"/>
      <c r="AS2" s="704"/>
      <c r="AT2" s="704"/>
      <c r="AU2" s="704"/>
      <c r="AV2" s="704"/>
      <c r="AW2" s="704"/>
      <c r="AX2" s="704"/>
      <c r="AY2" s="704"/>
      <c r="AZ2" s="704"/>
      <c r="BA2" s="704"/>
      <c r="BB2" s="704"/>
      <c r="BC2" s="704"/>
      <c r="BD2" s="704"/>
      <c r="BE2" s="704"/>
    </row>
    <row r="3" spans="1:57" ht="36" customHeight="1">
      <c r="A3" s="705" t="s">
        <v>243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701" t="s">
        <v>241</v>
      </c>
      <c r="AP3" s="701"/>
      <c r="AQ3" s="701"/>
      <c r="AR3" s="701"/>
      <c r="AS3" s="701"/>
      <c r="AT3" s="701"/>
      <c r="AU3" s="701"/>
      <c r="AV3" s="701"/>
      <c r="AW3" s="701"/>
      <c r="AX3" s="701"/>
      <c r="AY3" s="701"/>
      <c r="AZ3" s="701"/>
      <c r="BA3" s="701"/>
      <c r="BB3" s="701"/>
      <c r="BC3" s="701"/>
      <c r="BD3" s="701"/>
      <c r="BE3" s="701"/>
    </row>
    <row r="4" spans="1:57" ht="30" customHeight="1">
      <c r="A4" s="705" t="s">
        <v>244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697" t="s">
        <v>80</v>
      </c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697"/>
      <c r="AL4" s="697"/>
      <c r="AM4" s="697"/>
      <c r="AN4" s="697"/>
      <c r="AO4" s="706" t="s">
        <v>95</v>
      </c>
      <c r="AP4" s="706"/>
      <c r="AQ4" s="706"/>
      <c r="AR4" s="706"/>
      <c r="AS4" s="706"/>
      <c r="AT4" s="706"/>
      <c r="AU4" s="706"/>
      <c r="AV4" s="706"/>
      <c r="AW4" s="706"/>
      <c r="AX4" s="706"/>
      <c r="AY4" s="706"/>
      <c r="AZ4" s="706"/>
      <c r="BA4" s="706"/>
      <c r="BB4" s="706"/>
      <c r="BC4" s="706"/>
      <c r="BD4" s="706"/>
      <c r="BE4" s="706"/>
    </row>
    <row r="5" spans="1:57" s="2" customFormat="1" ht="3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699" t="s">
        <v>81</v>
      </c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706" t="s">
        <v>242</v>
      </c>
      <c r="AP5" s="707"/>
      <c r="AQ5" s="707"/>
      <c r="AR5" s="707"/>
      <c r="AS5" s="707"/>
      <c r="AT5" s="707"/>
      <c r="AU5" s="707"/>
      <c r="AV5" s="707"/>
      <c r="AW5" s="707"/>
      <c r="AX5" s="707"/>
      <c r="AY5" s="707"/>
      <c r="AZ5" s="707"/>
      <c r="BA5" s="707"/>
      <c r="BB5" s="707"/>
      <c r="BC5" s="707"/>
      <c r="BD5" s="707"/>
      <c r="BE5" s="707"/>
    </row>
    <row r="6" spans="1:57" s="2" customFormat="1" ht="24" customHeight="1">
      <c r="A6" s="711" t="s">
        <v>35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02" t="s">
        <v>193</v>
      </c>
      <c r="Q6" s="702"/>
      <c r="R6" s="702"/>
      <c r="S6" s="702"/>
      <c r="T6" s="702"/>
      <c r="U6" s="702"/>
      <c r="V6" s="702"/>
      <c r="W6" s="702"/>
      <c r="X6" s="702"/>
      <c r="Y6" s="702"/>
      <c r="Z6" s="702"/>
      <c r="AA6" s="702"/>
      <c r="AB6" s="702"/>
      <c r="AC6" s="702"/>
      <c r="AD6" s="702"/>
      <c r="AE6" s="702"/>
      <c r="AF6" s="702"/>
      <c r="AG6" s="702"/>
      <c r="AH6" s="702"/>
      <c r="AI6" s="702"/>
      <c r="AJ6" s="702"/>
      <c r="AK6" s="702"/>
      <c r="AL6" s="702"/>
      <c r="AM6" s="702"/>
      <c r="AN6" s="702"/>
      <c r="AO6" s="700"/>
      <c r="AP6" s="700"/>
      <c r="AQ6" s="700"/>
      <c r="AR6" s="700"/>
      <c r="AS6" s="700"/>
      <c r="AT6" s="700"/>
      <c r="AU6" s="700"/>
      <c r="AV6" s="700"/>
      <c r="AW6" s="700"/>
      <c r="AX6" s="700"/>
      <c r="AY6" s="700"/>
      <c r="AZ6" s="700"/>
      <c r="BA6" s="700"/>
      <c r="BB6" s="700"/>
      <c r="BC6" s="700"/>
      <c r="BD6" s="700"/>
      <c r="BE6" s="700"/>
    </row>
    <row r="7" spans="1:57" s="2" customFormat="1" ht="28.5" customHeight="1">
      <c r="A7" s="698" t="s">
        <v>227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714" t="s">
        <v>245</v>
      </c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7"/>
      <c r="AE7" s="707"/>
      <c r="AF7" s="707"/>
      <c r="AG7" s="707"/>
      <c r="AH7" s="707"/>
      <c r="AI7" s="707"/>
      <c r="AJ7" s="707"/>
      <c r="AK7" s="707"/>
      <c r="AL7" s="707"/>
      <c r="AM7" s="707"/>
      <c r="AN7" s="707"/>
      <c r="AO7" s="712"/>
      <c r="AP7" s="712"/>
      <c r="AQ7" s="712"/>
      <c r="AR7" s="712"/>
      <c r="AS7" s="712"/>
      <c r="AT7" s="712"/>
      <c r="AU7" s="712"/>
      <c r="AV7" s="712"/>
      <c r="AW7" s="712"/>
      <c r="AX7" s="712"/>
      <c r="AY7" s="712"/>
      <c r="AZ7" s="712"/>
      <c r="BA7" s="712"/>
      <c r="BB7" s="712"/>
      <c r="BC7" s="712"/>
      <c r="BD7" s="712"/>
      <c r="BE7" s="712"/>
    </row>
    <row r="8" spans="16:57" s="2" customFormat="1" ht="22.5" customHeight="1">
      <c r="P8" s="714"/>
      <c r="Q8" s="714"/>
      <c r="R8" s="714"/>
      <c r="S8" s="714"/>
      <c r="T8" s="714"/>
      <c r="U8" s="714"/>
      <c r="V8" s="714"/>
      <c r="W8" s="714"/>
      <c r="X8" s="714"/>
      <c r="Y8" s="714"/>
      <c r="Z8" s="714"/>
      <c r="AA8" s="714"/>
      <c r="AB8" s="714"/>
      <c r="AC8" s="714"/>
      <c r="AD8" s="714"/>
      <c r="AE8" s="714"/>
      <c r="AF8" s="714"/>
      <c r="AG8" s="714"/>
      <c r="AH8" s="714"/>
      <c r="AI8" s="714"/>
      <c r="AJ8" s="714"/>
      <c r="AK8" s="714"/>
      <c r="AL8" s="714"/>
      <c r="AM8" s="714"/>
      <c r="AN8" s="714"/>
      <c r="AO8" s="712"/>
      <c r="AP8" s="712"/>
      <c r="AQ8" s="712"/>
      <c r="AR8" s="712"/>
      <c r="AS8" s="712"/>
      <c r="AT8" s="712"/>
      <c r="AU8" s="712"/>
      <c r="AV8" s="712"/>
      <c r="AW8" s="712"/>
      <c r="AX8" s="712"/>
      <c r="AY8" s="712"/>
      <c r="AZ8" s="712"/>
      <c r="BA8" s="712"/>
      <c r="BB8" s="712"/>
      <c r="BC8" s="712"/>
      <c r="BD8" s="712"/>
      <c r="BE8" s="712"/>
    </row>
    <row r="9" spans="16:57" s="2" customFormat="1" ht="24" customHeight="1">
      <c r="P9" s="699" t="s">
        <v>268</v>
      </c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699"/>
      <c r="AC9" s="699"/>
      <c r="AD9" s="699"/>
      <c r="AE9" s="699"/>
      <c r="AF9" s="699"/>
      <c r="AG9" s="699"/>
      <c r="AH9" s="699"/>
      <c r="AI9" s="699"/>
      <c r="AJ9" s="699"/>
      <c r="AK9" s="699"/>
      <c r="AL9" s="699"/>
      <c r="AM9" s="699"/>
      <c r="AN9" s="699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2"/>
      <c r="BA9" s="712"/>
      <c r="BB9" s="712"/>
      <c r="BC9" s="712"/>
      <c r="BD9" s="712"/>
      <c r="BE9" s="712"/>
    </row>
    <row r="10" spans="41:57" s="2" customFormat="1" ht="21" customHeight="1">
      <c r="AO10" s="708"/>
      <c r="AP10" s="708"/>
      <c r="AQ10" s="708"/>
      <c r="AR10" s="708"/>
      <c r="AS10" s="708"/>
      <c r="AT10" s="708"/>
      <c r="AU10" s="708"/>
      <c r="AV10" s="708"/>
      <c r="AW10" s="708"/>
      <c r="AX10" s="708"/>
      <c r="AY10" s="708"/>
      <c r="AZ10" s="708"/>
      <c r="BA10" s="708"/>
      <c r="BB10" s="708"/>
      <c r="BC10" s="708"/>
      <c r="BD10" s="708"/>
      <c r="BE10" s="708"/>
    </row>
    <row r="11" spans="41:57" s="2" customFormat="1" ht="22.5" customHeight="1">
      <c r="AO11" s="709"/>
      <c r="AP11" s="709"/>
      <c r="AQ11" s="709"/>
      <c r="AR11" s="709"/>
      <c r="AS11" s="709"/>
      <c r="AT11" s="709"/>
      <c r="AU11" s="709"/>
      <c r="AV11" s="709"/>
      <c r="AW11" s="709"/>
      <c r="AX11" s="709"/>
      <c r="AY11" s="709"/>
      <c r="AZ11" s="709"/>
      <c r="BA11" s="709"/>
      <c r="BB11" s="709"/>
      <c r="BC11" s="709"/>
      <c r="BD11" s="709"/>
      <c r="BE11" s="709"/>
    </row>
    <row r="12" spans="2:54" s="7" customFormat="1" ht="21" customHeight="1">
      <c r="B12" s="715" t="s">
        <v>189</v>
      </c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  <c r="T12" s="715"/>
      <c r="U12" s="715"/>
      <c r="V12" s="715"/>
      <c r="W12" s="715"/>
      <c r="X12" s="715"/>
      <c r="Y12" s="715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715"/>
      <c r="AK12" s="715"/>
      <c r="AL12" s="715"/>
      <c r="AM12" s="715"/>
      <c r="AN12" s="715"/>
      <c r="AO12" s="715"/>
      <c r="AP12" s="715"/>
      <c r="AQ12" s="715"/>
      <c r="AR12" s="715"/>
      <c r="AS12" s="715"/>
      <c r="AT12" s="715"/>
      <c r="AU12" s="715"/>
      <c r="AV12" s="715"/>
      <c r="AW12" s="715"/>
      <c r="AX12" s="715"/>
      <c r="AY12" s="715"/>
      <c r="AZ12" s="715"/>
      <c r="BA12" s="715"/>
      <c r="BB12" s="715"/>
    </row>
    <row r="13" spans="2:54" s="7" customFormat="1" ht="8.2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2:54" s="9" customFormat="1" ht="18" customHeight="1">
      <c r="B14" s="716" t="s">
        <v>12</v>
      </c>
      <c r="C14" s="694" t="s">
        <v>0</v>
      </c>
      <c r="D14" s="694"/>
      <c r="E14" s="694"/>
      <c r="F14" s="694"/>
      <c r="G14" s="694" t="s">
        <v>1</v>
      </c>
      <c r="H14" s="694"/>
      <c r="I14" s="694"/>
      <c r="J14" s="694"/>
      <c r="K14" s="665" t="s">
        <v>2</v>
      </c>
      <c r="L14" s="663"/>
      <c r="M14" s="663"/>
      <c r="N14" s="663"/>
      <c r="O14" s="665" t="s">
        <v>3</v>
      </c>
      <c r="P14" s="663"/>
      <c r="Q14" s="663"/>
      <c r="R14" s="663"/>
      <c r="S14" s="663"/>
      <c r="T14" s="665" t="s">
        <v>4</v>
      </c>
      <c r="U14" s="665"/>
      <c r="V14" s="665"/>
      <c r="W14" s="665"/>
      <c r="X14" s="663"/>
      <c r="Y14" s="665" t="s">
        <v>5</v>
      </c>
      <c r="Z14" s="663"/>
      <c r="AA14" s="663"/>
      <c r="AB14" s="663"/>
      <c r="AC14" s="694" t="s">
        <v>6</v>
      </c>
      <c r="AD14" s="694"/>
      <c r="AE14" s="694"/>
      <c r="AF14" s="694"/>
      <c r="AG14" s="694" t="s">
        <v>7</v>
      </c>
      <c r="AH14" s="694"/>
      <c r="AI14" s="694"/>
      <c r="AJ14" s="694"/>
      <c r="AK14" s="665" t="s">
        <v>8</v>
      </c>
      <c r="AL14" s="665"/>
      <c r="AM14" s="665"/>
      <c r="AN14" s="665"/>
      <c r="AO14" s="663"/>
      <c r="AP14" s="665" t="s">
        <v>9</v>
      </c>
      <c r="AQ14" s="663"/>
      <c r="AR14" s="663"/>
      <c r="AS14" s="663"/>
      <c r="AT14" s="665" t="s">
        <v>10</v>
      </c>
      <c r="AU14" s="665"/>
      <c r="AV14" s="665"/>
      <c r="AW14" s="665"/>
      <c r="AX14" s="663"/>
      <c r="AY14" s="665" t="s">
        <v>11</v>
      </c>
      <c r="AZ14" s="663"/>
      <c r="BA14" s="663"/>
      <c r="BB14" s="663"/>
    </row>
    <row r="15" spans="2:54" s="10" customFormat="1" ht="20.25" customHeight="1">
      <c r="B15" s="716"/>
      <c r="C15" s="33">
        <v>1</v>
      </c>
      <c r="D15" s="33">
        <v>2</v>
      </c>
      <c r="E15" s="33">
        <v>3</v>
      </c>
      <c r="F15" s="33">
        <v>4</v>
      </c>
      <c r="G15" s="33">
        <v>5</v>
      </c>
      <c r="H15" s="33">
        <v>6</v>
      </c>
      <c r="I15" s="33">
        <v>7</v>
      </c>
      <c r="J15" s="33">
        <v>8</v>
      </c>
      <c r="K15" s="33">
        <v>9</v>
      </c>
      <c r="L15" s="33">
        <v>10</v>
      </c>
      <c r="M15" s="33">
        <v>11</v>
      </c>
      <c r="N15" s="33">
        <v>12</v>
      </c>
      <c r="O15" s="33">
        <v>13</v>
      </c>
      <c r="P15" s="33">
        <v>14</v>
      </c>
      <c r="Q15" s="33">
        <v>15</v>
      </c>
      <c r="R15" s="33">
        <v>16</v>
      </c>
      <c r="S15" s="33">
        <v>17</v>
      </c>
      <c r="T15" s="33">
        <v>18</v>
      </c>
      <c r="U15" s="33">
        <v>19</v>
      </c>
      <c r="V15" s="33">
        <v>20</v>
      </c>
      <c r="W15" s="33">
        <v>21</v>
      </c>
      <c r="X15" s="33">
        <v>22</v>
      </c>
      <c r="Y15" s="33">
        <v>23</v>
      </c>
      <c r="Z15" s="33">
        <v>24</v>
      </c>
      <c r="AA15" s="33">
        <v>25</v>
      </c>
      <c r="AB15" s="33">
        <v>26</v>
      </c>
      <c r="AC15" s="33">
        <v>27</v>
      </c>
      <c r="AD15" s="33">
        <v>28</v>
      </c>
      <c r="AE15" s="33">
        <v>29</v>
      </c>
      <c r="AF15" s="33">
        <v>30</v>
      </c>
      <c r="AG15" s="33">
        <v>31</v>
      </c>
      <c r="AH15" s="33">
        <v>32</v>
      </c>
      <c r="AI15" s="33">
        <v>33</v>
      </c>
      <c r="AJ15" s="33">
        <v>34</v>
      </c>
      <c r="AK15" s="33">
        <v>35</v>
      </c>
      <c r="AL15" s="33">
        <v>36</v>
      </c>
      <c r="AM15" s="33">
        <v>37</v>
      </c>
      <c r="AN15" s="33">
        <v>38</v>
      </c>
      <c r="AO15" s="33">
        <v>39</v>
      </c>
      <c r="AP15" s="33">
        <v>40</v>
      </c>
      <c r="AQ15" s="33">
        <v>41</v>
      </c>
      <c r="AR15" s="33">
        <v>42</v>
      </c>
      <c r="AS15" s="33">
        <v>43</v>
      </c>
      <c r="AT15" s="33">
        <v>44</v>
      </c>
      <c r="AU15" s="33">
        <v>45</v>
      </c>
      <c r="AV15" s="33">
        <v>46</v>
      </c>
      <c r="AW15" s="33">
        <v>47</v>
      </c>
      <c r="AX15" s="33">
        <v>48</v>
      </c>
      <c r="AY15" s="33">
        <v>49</v>
      </c>
      <c r="AZ15" s="33">
        <v>50</v>
      </c>
      <c r="BA15" s="33">
        <v>51</v>
      </c>
      <c r="BB15" s="33">
        <v>52</v>
      </c>
    </row>
    <row r="16" spans="2:54" s="10" customFormat="1" ht="20.25" customHeight="1">
      <c r="B16" s="34">
        <v>1</v>
      </c>
      <c r="C16" s="11" t="s">
        <v>49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17</v>
      </c>
      <c r="S16" s="11" t="s">
        <v>49</v>
      </c>
      <c r="T16" s="11" t="s">
        <v>18</v>
      </c>
      <c r="U16" s="11" t="s">
        <v>191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 t="s">
        <v>17</v>
      </c>
      <c r="AS16" s="11" t="s">
        <v>18</v>
      </c>
      <c r="AT16" s="11" t="s">
        <v>18</v>
      </c>
      <c r="AU16" s="11" t="s">
        <v>18</v>
      </c>
      <c r="AV16" s="11" t="s">
        <v>18</v>
      </c>
      <c r="AW16" s="11" t="s">
        <v>18</v>
      </c>
      <c r="AX16" s="11" t="s">
        <v>18</v>
      </c>
      <c r="AY16" s="11" t="s">
        <v>18</v>
      </c>
      <c r="AZ16" s="11" t="s">
        <v>18</v>
      </c>
      <c r="BA16" s="11" t="s">
        <v>18</v>
      </c>
      <c r="BB16" s="11" t="s">
        <v>18</v>
      </c>
    </row>
    <row r="17" spans="2:54" s="9" customFormat="1" ht="19.5" customHeight="1">
      <c r="B17" s="34">
        <v>2</v>
      </c>
      <c r="C17" s="11" t="s">
        <v>49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17</v>
      </c>
      <c r="S17" s="11" t="s">
        <v>49</v>
      </c>
      <c r="T17" s="11" t="s">
        <v>18</v>
      </c>
      <c r="U17" s="11" t="s">
        <v>191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 t="s">
        <v>17</v>
      </c>
      <c r="AS17" s="11" t="s">
        <v>18</v>
      </c>
      <c r="AT17" s="11" t="s">
        <v>18</v>
      </c>
      <c r="AU17" s="11" t="s">
        <v>18</v>
      </c>
      <c r="AV17" s="11" t="s">
        <v>18</v>
      </c>
      <c r="AW17" s="11" t="s">
        <v>18</v>
      </c>
      <c r="AX17" s="11" t="s">
        <v>18</v>
      </c>
      <c r="AY17" s="11" t="s">
        <v>18</v>
      </c>
      <c r="AZ17" s="11" t="s">
        <v>18</v>
      </c>
      <c r="BA17" s="11" t="s">
        <v>18</v>
      </c>
      <c r="BB17" s="11" t="s">
        <v>18</v>
      </c>
    </row>
    <row r="18" spans="2:54" s="9" customFormat="1" ht="19.5" customHeight="1">
      <c r="B18" s="34">
        <v>3</v>
      </c>
      <c r="C18" s="26" t="s">
        <v>49</v>
      </c>
      <c r="D18" s="27" t="s">
        <v>190</v>
      </c>
      <c r="E18" s="26"/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 t="s">
        <v>17</v>
      </c>
      <c r="S18" s="29" t="s">
        <v>73</v>
      </c>
      <c r="T18" s="28" t="s">
        <v>49</v>
      </c>
      <c r="U18" s="28" t="s">
        <v>18</v>
      </c>
      <c r="V18" s="27"/>
      <c r="W18" s="28"/>
      <c r="X18" s="28"/>
      <c r="Y18" s="28"/>
      <c r="Z18" s="27"/>
      <c r="AA18" s="28"/>
      <c r="AB18" s="30"/>
      <c r="AC18" s="30"/>
      <c r="AD18" s="31"/>
      <c r="AE18" s="31" t="s">
        <v>75</v>
      </c>
      <c r="AF18" s="31" t="s">
        <v>17</v>
      </c>
      <c r="AG18" s="28" t="s">
        <v>13</v>
      </c>
      <c r="AH18" s="28" t="s">
        <v>13</v>
      </c>
      <c r="AI18" s="28" t="s">
        <v>13</v>
      </c>
      <c r="AJ18" s="28" t="s">
        <v>13</v>
      </c>
      <c r="AK18" s="28" t="s">
        <v>13</v>
      </c>
      <c r="AL18" s="28" t="s">
        <v>13</v>
      </c>
      <c r="AM18" s="28" t="s">
        <v>13</v>
      </c>
      <c r="AN18" s="28" t="s">
        <v>13</v>
      </c>
      <c r="AO18" s="28" t="s">
        <v>13</v>
      </c>
      <c r="AP18" s="28" t="s">
        <v>13</v>
      </c>
      <c r="AQ18" s="28" t="s">
        <v>13</v>
      </c>
      <c r="AR18" s="32" t="s">
        <v>78</v>
      </c>
      <c r="AS18" s="32" t="s">
        <v>78</v>
      </c>
      <c r="AT18" s="35" t="s">
        <v>74</v>
      </c>
      <c r="AU18" s="35" t="s">
        <v>74</v>
      </c>
      <c r="AV18" s="35" t="s">
        <v>74</v>
      </c>
      <c r="AW18" s="35" t="s">
        <v>74</v>
      </c>
      <c r="AX18" s="35" t="s">
        <v>74</v>
      </c>
      <c r="AY18" s="35" t="s">
        <v>74</v>
      </c>
      <c r="AZ18" s="35" t="s">
        <v>74</v>
      </c>
      <c r="BA18" s="35" t="s">
        <v>74</v>
      </c>
      <c r="BB18" s="35" t="s">
        <v>74</v>
      </c>
    </row>
    <row r="19" spans="2:54" s="9" customFormat="1" ht="12.7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 t="s">
        <v>192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2:54" s="12" customFormat="1" ht="21" customHeight="1">
      <c r="B20" s="695" t="s">
        <v>221</v>
      </c>
      <c r="C20" s="695"/>
      <c r="D20" s="695"/>
      <c r="E20" s="695"/>
      <c r="F20" s="695"/>
      <c r="G20" s="695"/>
      <c r="H20" s="695"/>
      <c r="I20" s="695"/>
      <c r="J20" s="695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6"/>
      <c r="AW20" s="13"/>
      <c r="AX20" s="13"/>
      <c r="AY20" s="13"/>
      <c r="AZ20" s="13"/>
      <c r="BA20" s="13"/>
      <c r="BB20" s="9"/>
    </row>
    <row r="21" spans="2:54" s="9" customFormat="1" ht="21.75" customHeight="1">
      <c r="B21" s="4" t="s">
        <v>220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6"/>
      <c r="AY21" s="6"/>
      <c r="AZ21" s="6"/>
      <c r="BA21" s="6"/>
      <c r="BB21" s="7"/>
    </row>
    <row r="22" spans="2:54" s="9" customFormat="1" ht="12.75" customHeigh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7"/>
    </row>
    <row r="23" spans="2:55" s="9" customFormat="1" ht="22.5" customHeight="1">
      <c r="B23" s="682" t="s">
        <v>12</v>
      </c>
      <c r="C23" s="666"/>
      <c r="D23" s="683" t="s">
        <v>14</v>
      </c>
      <c r="E23" s="666"/>
      <c r="F23" s="666"/>
      <c r="G23" s="666"/>
      <c r="H23" s="672" t="s">
        <v>266</v>
      </c>
      <c r="I23" s="689"/>
      <c r="J23" s="689"/>
      <c r="K23" s="672" t="s">
        <v>267</v>
      </c>
      <c r="L23" s="689"/>
      <c r="M23" s="684" t="s">
        <v>82</v>
      </c>
      <c r="N23" s="663"/>
      <c r="O23" s="663"/>
      <c r="P23" s="663"/>
      <c r="Q23" s="663"/>
      <c r="R23" s="684" t="s">
        <v>83</v>
      </c>
      <c r="S23" s="666"/>
      <c r="T23" s="666"/>
      <c r="U23" s="684" t="s">
        <v>15</v>
      </c>
      <c r="V23" s="666"/>
      <c r="W23" s="666"/>
      <c r="X23" s="684" t="s">
        <v>84</v>
      </c>
      <c r="Y23" s="666"/>
      <c r="Z23" s="666"/>
      <c r="AA23" s="16"/>
      <c r="AB23" s="23"/>
      <c r="AC23" s="23"/>
      <c r="AD23" s="23"/>
      <c r="AE23" s="685" t="s">
        <v>85</v>
      </c>
      <c r="AF23" s="686"/>
      <c r="AG23" s="686"/>
      <c r="AH23" s="686"/>
      <c r="AI23" s="686"/>
      <c r="AJ23" s="673"/>
      <c r="AK23" s="674"/>
      <c r="AL23" s="672" t="s">
        <v>222</v>
      </c>
      <c r="AM23" s="673"/>
      <c r="AN23" s="673"/>
      <c r="AO23" s="673"/>
      <c r="AP23" s="673"/>
      <c r="AQ23" s="674"/>
      <c r="AR23" s="649" t="s">
        <v>253</v>
      </c>
      <c r="AS23" s="649"/>
      <c r="AT23" s="649"/>
      <c r="AU23" s="649"/>
      <c r="AV23" s="649"/>
      <c r="AW23" s="36"/>
      <c r="AX23" s="36"/>
      <c r="AY23" s="24"/>
      <c r="AZ23" s="24"/>
      <c r="BA23" s="24"/>
      <c r="BB23" s="25"/>
      <c r="BC23" s="38"/>
    </row>
    <row r="24" spans="2:55" s="9" customFormat="1" ht="15.75" customHeight="1">
      <c r="B24" s="666"/>
      <c r="C24" s="666"/>
      <c r="D24" s="666"/>
      <c r="E24" s="666"/>
      <c r="F24" s="666"/>
      <c r="G24" s="666"/>
      <c r="H24" s="690"/>
      <c r="I24" s="691"/>
      <c r="J24" s="691"/>
      <c r="K24" s="690"/>
      <c r="L24" s="691"/>
      <c r="M24" s="663"/>
      <c r="N24" s="663"/>
      <c r="O24" s="663"/>
      <c r="P24" s="663"/>
      <c r="Q24" s="663"/>
      <c r="R24" s="666"/>
      <c r="S24" s="666"/>
      <c r="T24" s="666"/>
      <c r="U24" s="666"/>
      <c r="V24" s="666"/>
      <c r="W24" s="666"/>
      <c r="X24" s="666"/>
      <c r="Y24" s="666"/>
      <c r="Z24" s="666"/>
      <c r="AA24" s="16"/>
      <c r="AB24" s="23"/>
      <c r="AC24" s="23"/>
      <c r="AD24" s="23"/>
      <c r="AE24" s="687"/>
      <c r="AF24" s="688"/>
      <c r="AG24" s="688"/>
      <c r="AH24" s="688"/>
      <c r="AI24" s="688"/>
      <c r="AJ24" s="676"/>
      <c r="AK24" s="678"/>
      <c r="AL24" s="675"/>
      <c r="AM24" s="676"/>
      <c r="AN24" s="676"/>
      <c r="AO24" s="677"/>
      <c r="AP24" s="677"/>
      <c r="AQ24" s="678"/>
      <c r="AR24" s="649"/>
      <c r="AS24" s="649"/>
      <c r="AT24" s="649"/>
      <c r="AU24" s="649"/>
      <c r="AV24" s="649"/>
      <c r="AW24" s="36"/>
      <c r="AX24" s="36"/>
      <c r="AY24" s="24"/>
      <c r="AZ24" s="24"/>
      <c r="BA24" s="24"/>
      <c r="BB24" s="25"/>
      <c r="BC24" s="38"/>
    </row>
    <row r="25" spans="2:55" s="9" customFormat="1" ht="23.25" customHeight="1">
      <c r="B25" s="666"/>
      <c r="C25" s="666"/>
      <c r="D25" s="666"/>
      <c r="E25" s="666"/>
      <c r="F25" s="666"/>
      <c r="G25" s="666"/>
      <c r="H25" s="692"/>
      <c r="I25" s="693"/>
      <c r="J25" s="693"/>
      <c r="K25" s="692"/>
      <c r="L25" s="693"/>
      <c r="M25" s="663"/>
      <c r="N25" s="663"/>
      <c r="O25" s="663"/>
      <c r="P25" s="663"/>
      <c r="Q25" s="663"/>
      <c r="R25" s="666"/>
      <c r="S25" s="666"/>
      <c r="T25" s="666"/>
      <c r="U25" s="666"/>
      <c r="V25" s="666"/>
      <c r="W25" s="666"/>
      <c r="X25" s="666"/>
      <c r="Y25" s="666"/>
      <c r="Z25" s="666"/>
      <c r="AA25" s="16"/>
      <c r="AB25" s="23"/>
      <c r="AC25" s="23"/>
      <c r="AD25" s="23"/>
      <c r="AE25" s="679"/>
      <c r="AF25" s="680"/>
      <c r="AG25" s="680"/>
      <c r="AH25" s="680"/>
      <c r="AI25" s="680"/>
      <c r="AJ25" s="680"/>
      <c r="AK25" s="681"/>
      <c r="AL25" s="679"/>
      <c r="AM25" s="680"/>
      <c r="AN25" s="680"/>
      <c r="AO25" s="680"/>
      <c r="AP25" s="680"/>
      <c r="AQ25" s="681"/>
      <c r="AR25" s="649"/>
      <c r="AS25" s="649"/>
      <c r="AT25" s="649"/>
      <c r="AU25" s="649"/>
      <c r="AV25" s="649"/>
      <c r="AW25" s="36"/>
      <c r="AX25" s="36"/>
      <c r="AY25" s="24"/>
      <c r="AZ25" s="24"/>
      <c r="BA25" s="24"/>
      <c r="BB25" s="25"/>
      <c r="BC25" s="38"/>
    </row>
    <row r="26" spans="2:55" s="9" customFormat="1" ht="21.75" customHeight="1">
      <c r="B26" s="647">
        <v>1</v>
      </c>
      <c r="C26" s="648"/>
      <c r="D26" s="665">
        <v>36</v>
      </c>
      <c r="E26" s="666"/>
      <c r="F26" s="666"/>
      <c r="G26" s="666"/>
      <c r="H26" s="664">
        <v>2</v>
      </c>
      <c r="I26" s="664"/>
      <c r="J26" s="664"/>
      <c r="K26" s="664">
        <v>2</v>
      </c>
      <c r="L26" s="664"/>
      <c r="M26" s="668"/>
      <c r="N26" s="663"/>
      <c r="O26" s="663"/>
      <c r="P26" s="663"/>
      <c r="Q26" s="663"/>
      <c r="R26" s="671"/>
      <c r="S26" s="662"/>
      <c r="T26" s="662"/>
      <c r="U26" s="664">
        <v>12</v>
      </c>
      <c r="V26" s="670"/>
      <c r="W26" s="670"/>
      <c r="X26" s="664">
        <f>SUM(D26:W26)</f>
        <v>52</v>
      </c>
      <c r="Y26" s="670"/>
      <c r="Z26" s="670"/>
      <c r="AA26" s="17"/>
      <c r="AB26" s="18"/>
      <c r="AC26" s="18"/>
      <c r="AD26" s="18"/>
      <c r="AE26" s="650" t="s">
        <v>19</v>
      </c>
      <c r="AF26" s="651"/>
      <c r="AG26" s="651"/>
      <c r="AH26" s="651"/>
      <c r="AI26" s="651"/>
      <c r="AJ26" s="652"/>
      <c r="AK26" s="653"/>
      <c r="AL26" s="657" t="s">
        <v>228</v>
      </c>
      <c r="AM26" s="652"/>
      <c r="AN26" s="652"/>
      <c r="AO26" s="652"/>
      <c r="AP26" s="652"/>
      <c r="AQ26" s="653"/>
      <c r="AR26" s="661" t="s">
        <v>265</v>
      </c>
      <c r="AS26" s="661"/>
      <c r="AT26" s="661"/>
      <c r="AU26" s="661"/>
      <c r="AV26" s="661"/>
      <c r="AW26" s="37"/>
      <c r="AX26" s="37"/>
      <c r="AY26" s="20"/>
      <c r="AZ26" s="20"/>
      <c r="BA26" s="20"/>
      <c r="BB26" s="20"/>
      <c r="BC26" s="38"/>
    </row>
    <row r="27" spans="2:55" s="9" customFormat="1" ht="21.75" customHeight="1">
      <c r="B27" s="647">
        <v>2</v>
      </c>
      <c r="C27" s="648"/>
      <c r="D27" s="665">
        <v>36</v>
      </c>
      <c r="E27" s="666"/>
      <c r="F27" s="666"/>
      <c r="G27" s="666"/>
      <c r="H27" s="664">
        <v>2</v>
      </c>
      <c r="I27" s="664"/>
      <c r="J27" s="664"/>
      <c r="K27" s="664">
        <v>2</v>
      </c>
      <c r="L27" s="664"/>
      <c r="M27" s="662"/>
      <c r="N27" s="663"/>
      <c r="O27" s="663"/>
      <c r="P27" s="663"/>
      <c r="Q27" s="663"/>
      <c r="R27" s="671"/>
      <c r="S27" s="671"/>
      <c r="T27" s="671"/>
      <c r="U27" s="664">
        <v>12</v>
      </c>
      <c r="V27" s="664"/>
      <c r="W27" s="664"/>
      <c r="X27" s="664">
        <f>SUM(D27:W27)</f>
        <v>52</v>
      </c>
      <c r="Y27" s="664"/>
      <c r="Z27" s="664"/>
      <c r="AA27" s="17"/>
      <c r="AB27" s="18"/>
      <c r="AC27" s="18"/>
      <c r="AD27" s="18"/>
      <c r="AE27" s="654"/>
      <c r="AF27" s="655"/>
      <c r="AG27" s="655"/>
      <c r="AH27" s="655"/>
      <c r="AI27" s="655"/>
      <c r="AJ27" s="655"/>
      <c r="AK27" s="656"/>
      <c r="AL27" s="658"/>
      <c r="AM27" s="659"/>
      <c r="AN27" s="659"/>
      <c r="AO27" s="659"/>
      <c r="AP27" s="659"/>
      <c r="AQ27" s="660"/>
      <c r="AR27" s="661"/>
      <c r="AS27" s="661"/>
      <c r="AT27" s="661"/>
      <c r="AU27" s="661"/>
      <c r="AV27" s="661"/>
      <c r="AW27" s="37"/>
      <c r="AX27" s="37"/>
      <c r="AY27" s="20"/>
      <c r="AZ27" s="20"/>
      <c r="BA27" s="20"/>
      <c r="BB27" s="20"/>
      <c r="BC27" s="38"/>
    </row>
    <row r="28" spans="2:55" s="9" customFormat="1" ht="25.5" customHeight="1">
      <c r="B28" s="647">
        <v>3</v>
      </c>
      <c r="C28" s="648"/>
      <c r="D28" s="665">
        <v>23</v>
      </c>
      <c r="E28" s="666"/>
      <c r="F28" s="666"/>
      <c r="G28" s="666"/>
      <c r="H28" s="664">
        <v>3</v>
      </c>
      <c r="I28" s="664"/>
      <c r="J28" s="664"/>
      <c r="K28" s="664">
        <v>3</v>
      </c>
      <c r="L28" s="664"/>
      <c r="M28" s="665">
        <v>11</v>
      </c>
      <c r="N28" s="663"/>
      <c r="O28" s="663"/>
      <c r="P28" s="663"/>
      <c r="Q28" s="663"/>
      <c r="R28" s="664">
        <v>2</v>
      </c>
      <c r="S28" s="667"/>
      <c r="T28" s="667"/>
      <c r="U28" s="669">
        <v>1</v>
      </c>
      <c r="V28" s="670"/>
      <c r="W28" s="670"/>
      <c r="X28" s="669">
        <f>SUM(D28:W28)</f>
        <v>43</v>
      </c>
      <c r="Y28" s="670"/>
      <c r="Z28" s="670"/>
      <c r="AA28" s="17"/>
      <c r="AB28" s="18"/>
      <c r="AC28" s="19"/>
      <c r="AD28" s="19"/>
      <c r="AE28" s="19"/>
      <c r="AF28" s="19"/>
      <c r="AG28" s="19"/>
      <c r="AH28" s="19"/>
      <c r="AI28" s="20"/>
      <c r="AJ28" s="20"/>
      <c r="AK28" s="20"/>
      <c r="AL28" s="21"/>
      <c r="AM28" s="22"/>
      <c r="AN28" s="22"/>
      <c r="AO28" s="17"/>
      <c r="AP28" s="18"/>
      <c r="AQ28" s="18"/>
      <c r="AR28" s="18"/>
      <c r="AS28" s="18"/>
      <c r="AT28" s="37"/>
      <c r="AU28" s="37"/>
      <c r="AV28" s="37"/>
      <c r="AW28" s="37"/>
      <c r="AX28" s="37"/>
      <c r="AY28" s="20"/>
      <c r="AZ28" s="20"/>
      <c r="BA28" s="20"/>
      <c r="BB28" s="20"/>
      <c r="BC28" s="38"/>
    </row>
    <row r="29" spans="2:55" s="9" customFormat="1" ht="21.75" customHeight="1">
      <c r="B29" s="662" t="s">
        <v>20</v>
      </c>
      <c r="C29" s="668"/>
      <c r="D29" s="662">
        <f>SUM(D26:G28)</f>
        <v>95</v>
      </c>
      <c r="E29" s="662"/>
      <c r="F29" s="662"/>
      <c r="G29" s="662"/>
      <c r="H29" s="662">
        <v>7</v>
      </c>
      <c r="I29" s="662"/>
      <c r="J29" s="662"/>
      <c r="K29" s="664">
        <v>7</v>
      </c>
      <c r="L29" s="664"/>
      <c r="M29" s="662">
        <f>M28</f>
        <v>11</v>
      </c>
      <c r="N29" s="663"/>
      <c r="O29" s="663"/>
      <c r="P29" s="663"/>
      <c r="Q29" s="663"/>
      <c r="R29" s="662">
        <f>SUM(R26:T28)</f>
        <v>2</v>
      </c>
      <c r="S29" s="662"/>
      <c r="T29" s="662"/>
      <c r="U29" s="662">
        <f>SUM(U26:W28)</f>
        <v>25</v>
      </c>
      <c r="V29" s="662"/>
      <c r="W29" s="662"/>
      <c r="X29" s="662">
        <f>SUM(X26:Z28)</f>
        <v>147</v>
      </c>
      <c r="Y29" s="662"/>
      <c r="Z29" s="662"/>
      <c r="AA29" s="17"/>
      <c r="AB29" s="18"/>
      <c r="AC29" s="19"/>
      <c r="AD29" s="19"/>
      <c r="AE29" s="19"/>
      <c r="AF29" s="19"/>
      <c r="AG29" s="19"/>
      <c r="AH29" s="19"/>
      <c r="AI29" s="20"/>
      <c r="AJ29" s="20"/>
      <c r="AK29" s="20"/>
      <c r="AL29" s="21"/>
      <c r="AM29" s="22"/>
      <c r="AN29" s="22"/>
      <c r="AO29" s="17"/>
      <c r="AP29" s="18"/>
      <c r="AQ29" s="18"/>
      <c r="AR29" s="18"/>
      <c r="AS29" s="18"/>
      <c r="AT29" s="37"/>
      <c r="AU29" s="37"/>
      <c r="AV29" s="37"/>
      <c r="AW29" s="37"/>
      <c r="AX29" s="37"/>
      <c r="AY29" s="20"/>
      <c r="AZ29" s="20"/>
      <c r="BA29" s="20"/>
      <c r="BB29" s="20"/>
      <c r="BC29" s="38"/>
    </row>
  </sheetData>
  <sheetProtection/>
  <mergeCells count="84">
    <mergeCell ref="AK14:AO14"/>
    <mergeCell ref="AO7:BE7"/>
    <mergeCell ref="P7:AN7"/>
    <mergeCell ref="P9:AN9"/>
    <mergeCell ref="P8:AN8"/>
    <mergeCell ref="B12:BB12"/>
    <mergeCell ref="AT14:AX14"/>
    <mergeCell ref="AY14:BB14"/>
    <mergeCell ref="B14:B15"/>
    <mergeCell ref="C14:F14"/>
    <mergeCell ref="G14:J14"/>
    <mergeCell ref="AO10:BE11"/>
    <mergeCell ref="P1:AN1"/>
    <mergeCell ref="A6:O6"/>
    <mergeCell ref="A7:O7"/>
    <mergeCell ref="AO8:BE8"/>
    <mergeCell ref="A4:O4"/>
    <mergeCell ref="A2:O2"/>
    <mergeCell ref="AO9:BE9"/>
    <mergeCell ref="P2:AN2"/>
    <mergeCell ref="P4:AN4"/>
    <mergeCell ref="A1:O1"/>
    <mergeCell ref="P5:AN5"/>
    <mergeCell ref="AO6:BE6"/>
    <mergeCell ref="AO3:BE3"/>
    <mergeCell ref="P6:AN6"/>
    <mergeCell ref="AO1:BE2"/>
    <mergeCell ref="A3:O3"/>
    <mergeCell ref="AO5:BE5"/>
    <mergeCell ref="AO4:BE4"/>
    <mergeCell ref="Y14:AB14"/>
    <mergeCell ref="AC14:AF14"/>
    <mergeCell ref="AG14:AJ14"/>
    <mergeCell ref="R23:T25"/>
    <mergeCell ref="U23:W25"/>
    <mergeCell ref="AP14:AS14"/>
    <mergeCell ref="T14:X14"/>
    <mergeCell ref="B20:AV20"/>
    <mergeCell ref="O14:S14"/>
    <mergeCell ref="K14:N14"/>
    <mergeCell ref="AL23:AQ25"/>
    <mergeCell ref="B23:C25"/>
    <mergeCell ref="D23:G25"/>
    <mergeCell ref="M23:Q25"/>
    <mergeCell ref="AE23:AK25"/>
    <mergeCell ref="H23:J25"/>
    <mergeCell ref="K23:L25"/>
    <mergeCell ref="X23:Z25"/>
    <mergeCell ref="B27:C27"/>
    <mergeCell ref="D27:G27"/>
    <mergeCell ref="B26:C26"/>
    <mergeCell ref="D26:G26"/>
    <mergeCell ref="H26:J26"/>
    <mergeCell ref="K26:L26"/>
    <mergeCell ref="H27:J27"/>
    <mergeCell ref="K27:L27"/>
    <mergeCell ref="X28:Z28"/>
    <mergeCell ref="U26:W26"/>
    <mergeCell ref="X26:Z26"/>
    <mergeCell ref="M28:Q28"/>
    <mergeCell ref="R26:T26"/>
    <mergeCell ref="M26:Q26"/>
    <mergeCell ref="R27:T27"/>
    <mergeCell ref="U27:W27"/>
    <mergeCell ref="K28:L28"/>
    <mergeCell ref="H29:J29"/>
    <mergeCell ref="K29:L29"/>
    <mergeCell ref="M29:Q29"/>
    <mergeCell ref="X29:Z29"/>
    <mergeCell ref="B29:C29"/>
    <mergeCell ref="D29:G29"/>
    <mergeCell ref="R29:T29"/>
    <mergeCell ref="U29:W29"/>
    <mergeCell ref="U28:W28"/>
    <mergeCell ref="B28:C28"/>
    <mergeCell ref="AR23:AV25"/>
    <mergeCell ref="AE26:AK27"/>
    <mergeCell ref="AL26:AQ27"/>
    <mergeCell ref="AR26:AV27"/>
    <mergeCell ref="M27:Q27"/>
    <mergeCell ref="X27:Z27"/>
    <mergeCell ref="D28:G28"/>
    <mergeCell ref="H28:J28"/>
    <mergeCell ref="R28:T2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5"/>
  <sheetViews>
    <sheetView view="pageBreakPreview" zoomScale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D1" sqref="AD1:AO16384"/>
    </sheetView>
  </sheetViews>
  <sheetFormatPr defaultColWidth="4.625" defaultRowHeight="12.75"/>
  <cols>
    <col min="1" max="1" width="12.375" style="600" customWidth="1"/>
    <col min="2" max="2" width="44.25390625" style="607" customWidth="1"/>
    <col min="3" max="3" width="5.00390625" style="608" customWidth="1"/>
    <col min="4" max="5" width="4.25390625" style="608" customWidth="1"/>
    <col min="6" max="6" width="4.25390625" style="609" customWidth="1"/>
    <col min="7" max="7" width="8.75390625" style="609" customWidth="1"/>
    <col min="8" max="8" width="10.625" style="609" customWidth="1"/>
    <col min="9" max="10" width="7.875" style="609" customWidth="1"/>
    <col min="11" max="11" width="6.00390625" style="609" customWidth="1"/>
    <col min="12" max="12" width="6.375" style="610" customWidth="1"/>
    <col min="13" max="13" width="8.00390625" style="611" customWidth="1"/>
    <col min="14" max="14" width="5.25390625" style="611" hidden="1" customWidth="1"/>
    <col min="15" max="15" width="5.75390625" style="611" hidden="1" customWidth="1"/>
    <col min="16" max="16" width="5.875" style="611" hidden="1" customWidth="1"/>
    <col min="17" max="17" width="5.00390625" style="611" hidden="1" customWidth="1"/>
    <col min="18" max="18" width="6.375" style="611" hidden="1" customWidth="1"/>
    <col min="19" max="19" width="5.875" style="611" hidden="1" customWidth="1"/>
    <col min="20" max="20" width="6.625" style="612" customWidth="1"/>
    <col min="21" max="21" width="3.875" style="612" customWidth="1"/>
    <col min="22" max="22" width="3.625" style="612" customWidth="1"/>
    <col min="23" max="23" width="7.00390625" style="612" customWidth="1"/>
    <col min="24" max="25" width="3.25390625" style="612" customWidth="1"/>
    <col min="26" max="26" width="6.875" style="612" customWidth="1"/>
    <col min="27" max="27" width="6.125" style="612" customWidth="1"/>
    <col min="28" max="28" width="6.875" style="612" customWidth="1"/>
    <col min="29" max="29" width="0" style="55" hidden="1" customWidth="1"/>
    <col min="30" max="30" width="7.25390625" style="55" hidden="1" customWidth="1"/>
    <col min="31" max="31" width="7.375" style="55" hidden="1" customWidth="1"/>
    <col min="32" max="32" width="9.00390625" style="55" hidden="1" customWidth="1"/>
    <col min="33" max="41" width="0" style="55" hidden="1" customWidth="1"/>
    <col min="42" max="16384" width="4.625" style="55" customWidth="1"/>
  </cols>
  <sheetData>
    <row r="1" spans="1:28" s="40" customFormat="1" ht="20.25">
      <c r="A1" s="823"/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  <c r="T1" s="823"/>
      <c r="U1" s="823"/>
      <c r="V1" s="823"/>
      <c r="W1" s="823"/>
      <c r="X1" s="823"/>
      <c r="Y1" s="823"/>
      <c r="Z1" s="823"/>
      <c r="AA1" s="823"/>
      <c r="AB1" s="823"/>
    </row>
    <row r="2" spans="1:28" s="41" customFormat="1" ht="15.75" customHeight="1">
      <c r="A2" s="824" t="s">
        <v>21</v>
      </c>
      <c r="B2" s="826"/>
      <c r="C2" s="830" t="s">
        <v>249</v>
      </c>
      <c r="D2" s="831"/>
      <c r="E2" s="828" t="s">
        <v>96</v>
      </c>
      <c r="F2" s="828" t="s">
        <v>50</v>
      </c>
      <c r="G2" s="828" t="s">
        <v>52</v>
      </c>
      <c r="H2" s="865" t="s">
        <v>22</v>
      </c>
      <c r="I2" s="865"/>
      <c r="J2" s="865"/>
      <c r="K2" s="865"/>
      <c r="L2" s="865"/>
      <c r="M2" s="865"/>
      <c r="N2" s="854" t="s">
        <v>250</v>
      </c>
      <c r="O2" s="855"/>
      <c r="P2" s="855"/>
      <c r="Q2" s="855"/>
      <c r="R2" s="855"/>
      <c r="S2" s="855"/>
      <c r="T2" s="855"/>
      <c r="U2" s="855"/>
      <c r="V2" s="855"/>
      <c r="W2" s="855"/>
      <c r="X2" s="855"/>
      <c r="Y2" s="855"/>
      <c r="Z2" s="855"/>
      <c r="AA2" s="855"/>
      <c r="AB2" s="855"/>
    </row>
    <row r="3" spans="1:28" s="41" customFormat="1" ht="25.5" customHeight="1">
      <c r="A3" s="824"/>
      <c r="B3" s="827"/>
      <c r="C3" s="832"/>
      <c r="D3" s="833"/>
      <c r="E3" s="828"/>
      <c r="F3" s="828"/>
      <c r="G3" s="828"/>
      <c r="H3" s="829" t="s">
        <v>23</v>
      </c>
      <c r="I3" s="849" t="s">
        <v>24</v>
      </c>
      <c r="J3" s="850"/>
      <c r="K3" s="850"/>
      <c r="L3" s="850"/>
      <c r="M3" s="829" t="s">
        <v>25</v>
      </c>
      <c r="N3" s="856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</row>
    <row r="4" spans="1:28" s="41" customFormat="1" ht="18" customHeight="1" thickBot="1">
      <c r="A4" s="824"/>
      <c r="B4" s="827"/>
      <c r="C4" s="866" t="s">
        <v>26</v>
      </c>
      <c r="D4" s="866" t="s">
        <v>27</v>
      </c>
      <c r="E4" s="828"/>
      <c r="F4" s="828"/>
      <c r="G4" s="828"/>
      <c r="H4" s="834"/>
      <c r="I4" s="836" t="s">
        <v>116</v>
      </c>
      <c r="J4" s="836" t="s">
        <v>117</v>
      </c>
      <c r="K4" s="839" t="s">
        <v>118</v>
      </c>
      <c r="L4" s="839" t="s">
        <v>54</v>
      </c>
      <c r="M4" s="834"/>
      <c r="N4" s="807" t="s">
        <v>101</v>
      </c>
      <c r="O4" s="808"/>
      <c r="P4" s="808"/>
      <c r="Q4" s="807" t="s">
        <v>102</v>
      </c>
      <c r="R4" s="808"/>
      <c r="S4" s="808"/>
      <c r="T4" s="805" t="s">
        <v>101</v>
      </c>
      <c r="U4" s="806"/>
      <c r="V4" s="806"/>
      <c r="W4" s="805" t="s">
        <v>102</v>
      </c>
      <c r="X4" s="806"/>
      <c r="Y4" s="806"/>
      <c r="Z4" s="805" t="s">
        <v>28</v>
      </c>
      <c r="AA4" s="806"/>
      <c r="AB4" s="806"/>
    </row>
    <row r="5" spans="1:28" s="41" customFormat="1" ht="27.75" customHeight="1" thickBot="1">
      <c r="A5" s="824"/>
      <c r="B5" s="827"/>
      <c r="C5" s="867"/>
      <c r="D5" s="867"/>
      <c r="E5" s="828"/>
      <c r="F5" s="828"/>
      <c r="G5" s="828"/>
      <c r="H5" s="834"/>
      <c r="I5" s="837"/>
      <c r="J5" s="837"/>
      <c r="K5" s="840"/>
      <c r="L5" s="840"/>
      <c r="M5" s="835"/>
      <c r="N5" s="851" t="s">
        <v>251</v>
      </c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3"/>
    </row>
    <row r="6" spans="1:28" s="41" customFormat="1" ht="25.5" customHeight="1" thickBot="1">
      <c r="A6" s="825"/>
      <c r="B6" s="827"/>
      <c r="C6" s="867"/>
      <c r="D6" s="867"/>
      <c r="E6" s="829"/>
      <c r="F6" s="829"/>
      <c r="G6" s="829"/>
      <c r="H6" s="834"/>
      <c r="I6" s="838"/>
      <c r="J6" s="838"/>
      <c r="K6" s="841"/>
      <c r="L6" s="841"/>
      <c r="M6" s="834"/>
      <c r="N6" s="89">
        <v>1</v>
      </c>
      <c r="O6" s="90">
        <v>2</v>
      </c>
      <c r="P6" s="90">
        <v>3</v>
      </c>
      <c r="Q6" s="89">
        <v>4</v>
      </c>
      <c r="R6" s="90">
        <v>5</v>
      </c>
      <c r="S6" s="90">
        <v>6</v>
      </c>
      <c r="T6" s="91" t="s">
        <v>260</v>
      </c>
      <c r="U6" s="779" t="s">
        <v>261</v>
      </c>
      <c r="V6" s="780"/>
      <c r="W6" s="91" t="s">
        <v>262</v>
      </c>
      <c r="X6" s="779" t="s">
        <v>263</v>
      </c>
      <c r="Y6" s="780"/>
      <c r="Z6" s="92" t="s">
        <v>246</v>
      </c>
      <c r="AA6" s="93" t="s">
        <v>264</v>
      </c>
      <c r="AB6" s="93" t="s">
        <v>265</v>
      </c>
    </row>
    <row r="7" spans="1:28" s="42" customFormat="1" ht="18.75" customHeight="1" thickBot="1">
      <c r="A7" s="94">
        <v>1</v>
      </c>
      <c r="B7" s="95">
        <v>2</v>
      </c>
      <c r="C7" s="96">
        <v>3</v>
      </c>
      <c r="D7" s="97">
        <v>4</v>
      </c>
      <c r="E7" s="98">
        <v>5</v>
      </c>
      <c r="F7" s="98">
        <v>6</v>
      </c>
      <c r="G7" s="99" t="s">
        <v>97</v>
      </c>
      <c r="H7" s="98">
        <v>8</v>
      </c>
      <c r="I7" s="99" t="s">
        <v>98</v>
      </c>
      <c r="J7" s="98">
        <v>10</v>
      </c>
      <c r="K7" s="98">
        <v>11</v>
      </c>
      <c r="L7" s="99" t="s">
        <v>99</v>
      </c>
      <c r="M7" s="99" t="s">
        <v>100</v>
      </c>
      <c r="N7" s="101" t="s">
        <v>103</v>
      </c>
      <c r="O7" s="101" t="s">
        <v>104</v>
      </c>
      <c r="P7" s="101" t="s">
        <v>105</v>
      </c>
      <c r="Q7" s="101" t="s">
        <v>70</v>
      </c>
      <c r="R7" s="101" t="s">
        <v>106</v>
      </c>
      <c r="S7" s="101" t="s">
        <v>71</v>
      </c>
      <c r="T7" s="100" t="s">
        <v>103</v>
      </c>
      <c r="U7" s="781" t="s">
        <v>104</v>
      </c>
      <c r="V7" s="782"/>
      <c r="W7" s="102" t="s">
        <v>105</v>
      </c>
      <c r="X7" s="783" t="s">
        <v>70</v>
      </c>
      <c r="Y7" s="784"/>
      <c r="Z7" s="100" t="s">
        <v>106</v>
      </c>
      <c r="AA7" s="103" t="s">
        <v>71</v>
      </c>
      <c r="AB7" s="103" t="s">
        <v>252</v>
      </c>
    </row>
    <row r="8" spans="1:28" s="41" customFormat="1" ht="16.5" thickBot="1">
      <c r="A8" s="858" t="s">
        <v>65</v>
      </c>
      <c r="B8" s="859"/>
      <c r="C8" s="859"/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60"/>
      <c r="AB8" s="860"/>
    </row>
    <row r="9" spans="1:28" s="41" customFormat="1" ht="16.5" thickBot="1">
      <c r="A9" s="104"/>
      <c r="B9" s="863" t="s">
        <v>119</v>
      </c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864"/>
      <c r="Y9" s="864"/>
      <c r="Z9" s="864"/>
      <c r="AA9" s="864"/>
      <c r="AB9" s="864"/>
    </row>
    <row r="10" spans="1:28" s="41" customFormat="1" ht="16.5" thickBot="1">
      <c r="A10" s="861" t="s">
        <v>120</v>
      </c>
      <c r="B10" s="862"/>
      <c r="C10" s="862"/>
      <c r="D10" s="862"/>
      <c r="E10" s="862"/>
      <c r="F10" s="862"/>
      <c r="G10" s="862"/>
      <c r="H10" s="862"/>
      <c r="I10" s="862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2"/>
      <c r="X10" s="862"/>
      <c r="Y10" s="862"/>
      <c r="Z10" s="862"/>
      <c r="AA10" s="862"/>
      <c r="AB10" s="862"/>
    </row>
    <row r="11" spans="1:34" s="44" customFormat="1" ht="32.25" thickBot="1">
      <c r="A11" s="105" t="s">
        <v>107</v>
      </c>
      <c r="B11" s="106" t="s">
        <v>87</v>
      </c>
      <c r="C11" s="107" t="s">
        <v>88</v>
      </c>
      <c r="D11" s="108"/>
      <c r="E11" s="109"/>
      <c r="F11" s="110"/>
      <c r="G11" s="111">
        <f>G12+G13</f>
        <v>6.5</v>
      </c>
      <c r="H11" s="112">
        <f aca="true" t="shared" si="0" ref="H11:H22">G11*30</f>
        <v>195</v>
      </c>
      <c r="I11" s="112"/>
      <c r="J11" s="112"/>
      <c r="K11" s="112"/>
      <c r="L11" s="112"/>
      <c r="M11" s="113"/>
      <c r="N11" s="113"/>
      <c r="O11" s="113"/>
      <c r="P11" s="113"/>
      <c r="Q11" s="113"/>
      <c r="R11" s="113"/>
      <c r="S11" s="113"/>
      <c r="T11" s="105"/>
      <c r="U11" s="764"/>
      <c r="V11" s="763"/>
      <c r="W11" s="105"/>
      <c r="X11" s="764"/>
      <c r="Y11" s="763"/>
      <c r="Z11" s="114"/>
      <c r="AA11" s="115"/>
      <c r="AB11" s="115"/>
      <c r="AC11" s="43"/>
      <c r="AE11" s="81">
        <f>SUMIF(AD$11:AD$22,1,G$11:G$22)</f>
        <v>1.5</v>
      </c>
      <c r="AF11" s="82"/>
      <c r="AG11" s="82"/>
      <c r="AH11" s="82" t="s">
        <v>101</v>
      </c>
    </row>
    <row r="12" spans="1:34" s="44" customFormat="1" ht="16.5" thickBot="1">
      <c r="A12" s="105"/>
      <c r="B12" s="116" t="s">
        <v>62</v>
      </c>
      <c r="C12" s="107"/>
      <c r="D12" s="108"/>
      <c r="E12" s="109"/>
      <c r="F12" s="110"/>
      <c r="G12" s="111">
        <v>5</v>
      </c>
      <c r="H12" s="117">
        <f t="shared" si="0"/>
        <v>150</v>
      </c>
      <c r="I12" s="112"/>
      <c r="J12" s="112"/>
      <c r="K12" s="112"/>
      <c r="L12" s="112"/>
      <c r="M12" s="113"/>
      <c r="N12" s="118"/>
      <c r="O12" s="119"/>
      <c r="P12" s="120"/>
      <c r="Q12" s="118"/>
      <c r="R12" s="119"/>
      <c r="S12" s="120"/>
      <c r="T12" s="105"/>
      <c r="U12" s="785"/>
      <c r="V12" s="750"/>
      <c r="W12" s="105"/>
      <c r="X12" s="771"/>
      <c r="Y12" s="750"/>
      <c r="Z12" s="114"/>
      <c r="AA12" s="121"/>
      <c r="AB12" s="121"/>
      <c r="AC12" s="45"/>
      <c r="AE12" s="81">
        <f>SUMIF(AD$11:AD$22,2,G$11:G$22)</f>
        <v>3</v>
      </c>
      <c r="AF12" s="82"/>
      <c r="AG12" s="82"/>
      <c r="AH12" s="82" t="s">
        <v>102</v>
      </c>
    </row>
    <row r="13" spans="1:34" s="47" customFormat="1" ht="16.5" thickBot="1">
      <c r="A13" s="122" t="s">
        <v>188</v>
      </c>
      <c r="B13" s="123" t="s">
        <v>63</v>
      </c>
      <c r="C13" s="124"/>
      <c r="D13" s="125" t="s">
        <v>264</v>
      </c>
      <c r="E13" s="126"/>
      <c r="F13" s="127"/>
      <c r="G13" s="128">
        <v>1.5</v>
      </c>
      <c r="H13" s="129">
        <f t="shared" si="0"/>
        <v>45</v>
      </c>
      <c r="I13" s="130">
        <v>4</v>
      </c>
      <c r="J13" s="130"/>
      <c r="K13" s="130"/>
      <c r="L13" s="130">
        <v>4</v>
      </c>
      <c r="M13" s="131">
        <f>H13-I13</f>
        <v>41</v>
      </c>
      <c r="N13" s="132"/>
      <c r="O13" s="133"/>
      <c r="P13" s="134"/>
      <c r="Q13" s="132"/>
      <c r="R13" s="133"/>
      <c r="S13" s="134"/>
      <c r="T13" s="122"/>
      <c r="U13" s="749"/>
      <c r="V13" s="750"/>
      <c r="W13" s="122"/>
      <c r="X13" s="771"/>
      <c r="Y13" s="750"/>
      <c r="Z13" s="196"/>
      <c r="AA13" s="135" t="s">
        <v>195</v>
      </c>
      <c r="AB13" s="135"/>
      <c r="AC13" s="46"/>
      <c r="AD13" s="47">
        <v>3</v>
      </c>
      <c r="AE13" s="81">
        <f>SUMIF(AD$11:AD$22,3,G$11:G$22)</f>
        <v>5</v>
      </c>
      <c r="AF13" s="82"/>
      <c r="AG13" s="82"/>
      <c r="AH13" s="82" t="s">
        <v>28</v>
      </c>
    </row>
    <row r="14" spans="1:34" s="44" customFormat="1" ht="16.5" thickBot="1">
      <c r="A14" s="136" t="s">
        <v>108</v>
      </c>
      <c r="B14" s="137" t="s">
        <v>89</v>
      </c>
      <c r="C14" s="138" t="s">
        <v>88</v>
      </c>
      <c r="D14" s="64"/>
      <c r="E14" s="139"/>
      <c r="F14" s="140"/>
      <c r="G14" s="141">
        <v>4.5</v>
      </c>
      <c r="H14" s="117">
        <f t="shared" si="0"/>
        <v>135</v>
      </c>
      <c r="I14" s="64"/>
      <c r="J14" s="112"/>
      <c r="K14" s="64"/>
      <c r="L14" s="64"/>
      <c r="M14" s="113"/>
      <c r="N14" s="142"/>
      <c r="O14" s="67"/>
      <c r="P14" s="143"/>
      <c r="Q14" s="142"/>
      <c r="R14" s="67"/>
      <c r="S14" s="143"/>
      <c r="T14" s="105"/>
      <c r="U14" s="749"/>
      <c r="V14" s="750"/>
      <c r="W14" s="105"/>
      <c r="X14" s="771"/>
      <c r="Y14" s="750"/>
      <c r="Z14" s="114"/>
      <c r="AA14" s="121"/>
      <c r="AB14" s="121"/>
      <c r="AC14" s="45"/>
      <c r="AE14" s="83">
        <f>SUM(AE11:AE13)</f>
        <v>9.5</v>
      </c>
      <c r="AF14" s="84"/>
      <c r="AG14" s="84"/>
      <c r="AH14" s="82"/>
    </row>
    <row r="15" spans="1:29" s="44" customFormat="1" ht="32.25" thickBot="1">
      <c r="A15" s="136" t="s">
        <v>109</v>
      </c>
      <c r="B15" s="137" t="s">
        <v>194</v>
      </c>
      <c r="C15" s="138"/>
      <c r="D15" s="64" t="s">
        <v>90</v>
      </c>
      <c r="E15" s="139"/>
      <c r="F15" s="140"/>
      <c r="G15" s="613">
        <v>3</v>
      </c>
      <c r="H15" s="221">
        <f t="shared" si="0"/>
        <v>90</v>
      </c>
      <c r="I15" s="64"/>
      <c r="J15" s="64"/>
      <c r="K15" s="64"/>
      <c r="L15" s="64"/>
      <c r="M15" s="113"/>
      <c r="N15" s="142"/>
      <c r="O15" s="67"/>
      <c r="P15" s="143"/>
      <c r="Q15" s="142"/>
      <c r="R15" s="67"/>
      <c r="S15" s="143"/>
      <c r="T15" s="136"/>
      <c r="U15" s="749"/>
      <c r="V15" s="750"/>
      <c r="W15" s="136"/>
      <c r="X15" s="771"/>
      <c r="Y15" s="750"/>
      <c r="Z15" s="144"/>
      <c r="AA15" s="121"/>
      <c r="AB15" s="121"/>
      <c r="AC15" s="48"/>
    </row>
    <row r="16" spans="1:29" s="44" customFormat="1" ht="32.25" thickBot="1">
      <c r="A16" s="145" t="s">
        <v>110</v>
      </c>
      <c r="B16" s="137" t="s">
        <v>91</v>
      </c>
      <c r="C16" s="138" t="s">
        <v>88</v>
      </c>
      <c r="D16" s="614"/>
      <c r="E16" s="615"/>
      <c r="F16" s="140"/>
      <c r="G16" s="613">
        <v>4</v>
      </c>
      <c r="H16" s="221">
        <f t="shared" si="0"/>
        <v>120</v>
      </c>
      <c r="I16" s="64"/>
      <c r="J16" s="64"/>
      <c r="K16" s="64"/>
      <c r="L16" s="64"/>
      <c r="M16" s="113"/>
      <c r="N16" s="142"/>
      <c r="O16" s="67"/>
      <c r="P16" s="143"/>
      <c r="Q16" s="142"/>
      <c r="R16" s="67"/>
      <c r="S16" s="143"/>
      <c r="T16" s="136"/>
      <c r="U16" s="749"/>
      <c r="V16" s="750"/>
      <c r="W16" s="136"/>
      <c r="X16" s="771"/>
      <c r="Y16" s="750"/>
      <c r="Z16" s="144"/>
      <c r="AA16" s="121"/>
      <c r="AB16" s="121"/>
      <c r="AC16" s="48"/>
    </row>
    <row r="17" spans="1:29" s="44" customFormat="1" ht="16.5" thickBot="1">
      <c r="A17" s="145" t="s">
        <v>111</v>
      </c>
      <c r="B17" s="137" t="s">
        <v>92</v>
      </c>
      <c r="C17" s="616"/>
      <c r="D17" s="64"/>
      <c r="E17" s="139"/>
      <c r="F17" s="140"/>
      <c r="G17" s="613">
        <v>4.5</v>
      </c>
      <c r="H17" s="221">
        <f t="shared" si="0"/>
        <v>135</v>
      </c>
      <c r="I17" s="64"/>
      <c r="J17" s="64"/>
      <c r="K17" s="64"/>
      <c r="L17" s="64"/>
      <c r="M17" s="113"/>
      <c r="N17" s="142"/>
      <c r="O17" s="67"/>
      <c r="P17" s="143"/>
      <c r="Q17" s="142"/>
      <c r="R17" s="67"/>
      <c r="S17" s="143"/>
      <c r="T17" s="146"/>
      <c r="U17" s="749"/>
      <c r="V17" s="750"/>
      <c r="W17" s="146"/>
      <c r="X17" s="771"/>
      <c r="Y17" s="750"/>
      <c r="Z17" s="147"/>
      <c r="AA17" s="121"/>
      <c r="AB17" s="121"/>
      <c r="AC17" s="49"/>
    </row>
    <row r="18" spans="1:29" s="44" customFormat="1" ht="16.5" thickBot="1">
      <c r="A18" s="145"/>
      <c r="B18" s="116" t="s">
        <v>62</v>
      </c>
      <c r="C18" s="107"/>
      <c r="D18" s="614"/>
      <c r="E18" s="615"/>
      <c r="F18" s="140"/>
      <c r="G18" s="613">
        <v>3</v>
      </c>
      <c r="H18" s="221">
        <f t="shared" si="0"/>
        <v>90</v>
      </c>
      <c r="I18" s="64"/>
      <c r="J18" s="64"/>
      <c r="K18" s="64"/>
      <c r="L18" s="64"/>
      <c r="M18" s="113"/>
      <c r="N18" s="142"/>
      <c r="O18" s="67"/>
      <c r="P18" s="143"/>
      <c r="Q18" s="142"/>
      <c r="R18" s="67"/>
      <c r="S18" s="143"/>
      <c r="T18" s="146"/>
      <c r="U18" s="749"/>
      <c r="V18" s="750"/>
      <c r="W18" s="146"/>
      <c r="X18" s="771"/>
      <c r="Y18" s="750"/>
      <c r="Z18" s="147"/>
      <c r="AA18" s="121"/>
      <c r="AB18" s="121"/>
      <c r="AC18" s="49"/>
    </row>
    <row r="19" spans="1:30" s="47" customFormat="1" ht="16.5" thickBot="1">
      <c r="A19" s="148" t="s">
        <v>131</v>
      </c>
      <c r="B19" s="123" t="s">
        <v>63</v>
      </c>
      <c r="C19" s="616">
        <v>2</v>
      </c>
      <c r="D19" s="63"/>
      <c r="E19" s="617"/>
      <c r="F19" s="618"/>
      <c r="G19" s="619">
        <v>1.5</v>
      </c>
      <c r="H19" s="129">
        <f t="shared" si="0"/>
        <v>45</v>
      </c>
      <c r="I19" s="63">
        <v>4</v>
      </c>
      <c r="J19" s="63">
        <v>4</v>
      </c>
      <c r="K19" s="63"/>
      <c r="L19" s="63"/>
      <c r="M19" s="131">
        <f>H19-I19</f>
        <v>41</v>
      </c>
      <c r="N19" s="149"/>
      <c r="O19" s="150"/>
      <c r="P19" s="151"/>
      <c r="Q19" s="149"/>
      <c r="R19" s="150"/>
      <c r="S19" s="152"/>
      <c r="T19" s="135"/>
      <c r="U19" s="776" t="s">
        <v>195</v>
      </c>
      <c r="V19" s="770"/>
      <c r="W19" s="153"/>
      <c r="X19" s="772"/>
      <c r="Y19" s="773"/>
      <c r="Z19" s="276"/>
      <c r="AA19" s="154"/>
      <c r="AB19" s="154"/>
      <c r="AC19" s="50"/>
      <c r="AD19" s="47">
        <v>1</v>
      </c>
    </row>
    <row r="20" spans="1:30" s="47" customFormat="1" ht="33.75" thickBot="1">
      <c r="A20" s="61" t="s">
        <v>269</v>
      </c>
      <c r="B20" s="62" t="s">
        <v>270</v>
      </c>
      <c r="C20" s="63"/>
      <c r="D20" s="64" t="s">
        <v>264</v>
      </c>
      <c r="E20" s="64"/>
      <c r="F20" s="64"/>
      <c r="G20" s="65">
        <v>3.5</v>
      </c>
      <c r="H20" s="66">
        <f t="shared" si="0"/>
        <v>105</v>
      </c>
      <c r="I20" s="64">
        <v>4</v>
      </c>
      <c r="J20" s="64">
        <v>4</v>
      </c>
      <c r="K20" s="64"/>
      <c r="L20" s="64"/>
      <c r="M20" s="67">
        <f>H20-I20</f>
        <v>101</v>
      </c>
      <c r="N20" s="155"/>
      <c r="O20" s="156"/>
      <c r="P20" s="157"/>
      <c r="Q20" s="155"/>
      <c r="R20" s="156"/>
      <c r="S20" s="158"/>
      <c r="T20" s="135"/>
      <c r="U20" s="778"/>
      <c r="V20" s="768"/>
      <c r="W20" s="159"/>
      <c r="X20" s="759"/>
      <c r="Y20" s="760"/>
      <c r="Z20" s="187"/>
      <c r="AA20" s="160" t="s">
        <v>195</v>
      </c>
      <c r="AB20" s="160"/>
      <c r="AC20" s="60"/>
      <c r="AD20" s="47">
        <v>3</v>
      </c>
    </row>
    <row r="21" spans="1:29" s="47" customFormat="1" ht="20.25" customHeight="1" thickBot="1">
      <c r="A21" s="61" t="s">
        <v>271</v>
      </c>
      <c r="B21" s="62" t="s">
        <v>272</v>
      </c>
      <c r="C21" s="63"/>
      <c r="D21" s="64" t="s">
        <v>275</v>
      </c>
      <c r="E21" s="64"/>
      <c r="F21" s="64"/>
      <c r="G21" s="65">
        <v>3</v>
      </c>
      <c r="H21" s="66">
        <f t="shared" si="0"/>
        <v>90</v>
      </c>
      <c r="I21" s="64"/>
      <c r="J21" s="64"/>
      <c r="K21" s="64"/>
      <c r="L21" s="64"/>
      <c r="M21" s="67"/>
      <c r="N21" s="155"/>
      <c r="O21" s="156"/>
      <c r="P21" s="157"/>
      <c r="Q21" s="155"/>
      <c r="R21" s="156"/>
      <c r="S21" s="158"/>
      <c r="T21" s="135"/>
      <c r="U21" s="778"/>
      <c r="V21" s="768"/>
      <c r="W21" s="159"/>
      <c r="X21" s="759"/>
      <c r="Y21" s="760"/>
      <c r="Z21" s="187"/>
      <c r="AA21" s="160"/>
      <c r="AB21" s="160"/>
      <c r="AC21" s="60"/>
    </row>
    <row r="22" spans="1:30" s="47" customFormat="1" ht="17.25" thickBot="1">
      <c r="A22" s="61" t="s">
        <v>273</v>
      </c>
      <c r="B22" s="62" t="s">
        <v>274</v>
      </c>
      <c r="C22" s="63"/>
      <c r="D22" s="64">
        <v>3</v>
      </c>
      <c r="E22" s="64"/>
      <c r="F22" s="64"/>
      <c r="G22" s="65">
        <v>3</v>
      </c>
      <c r="H22" s="66">
        <f t="shared" si="0"/>
        <v>90</v>
      </c>
      <c r="I22" s="64">
        <v>4</v>
      </c>
      <c r="J22" s="64">
        <v>4</v>
      </c>
      <c r="K22" s="64"/>
      <c r="L22" s="64"/>
      <c r="M22" s="68">
        <f>H22-I22</f>
        <v>86</v>
      </c>
      <c r="N22" s="155"/>
      <c r="O22" s="156"/>
      <c r="P22" s="157"/>
      <c r="Q22" s="155"/>
      <c r="R22" s="156"/>
      <c r="S22" s="158"/>
      <c r="T22" s="135"/>
      <c r="U22" s="778"/>
      <c r="V22" s="768"/>
      <c r="W22" s="159" t="s">
        <v>195</v>
      </c>
      <c r="X22" s="759"/>
      <c r="Y22" s="760"/>
      <c r="Z22" s="187"/>
      <c r="AA22" s="160"/>
      <c r="AB22" s="160"/>
      <c r="AC22" s="60"/>
      <c r="AD22" s="47">
        <v>2</v>
      </c>
    </row>
    <row r="23" spans="1:29" s="44" customFormat="1" ht="21" customHeight="1" thickBot="1">
      <c r="A23" s="809" t="s">
        <v>32</v>
      </c>
      <c r="B23" s="814"/>
      <c r="C23" s="161"/>
      <c r="D23" s="162"/>
      <c r="E23" s="163"/>
      <c r="F23" s="164"/>
      <c r="G23" s="165">
        <f>G24+G25</f>
        <v>32</v>
      </c>
      <c r="H23" s="165">
        <f>H24+H25</f>
        <v>960</v>
      </c>
      <c r="I23" s="96"/>
      <c r="J23" s="96"/>
      <c r="K23" s="96"/>
      <c r="L23" s="96"/>
      <c r="M23" s="166"/>
      <c r="N23" s="167"/>
      <c r="O23" s="574"/>
      <c r="P23" s="575"/>
      <c r="Q23" s="167"/>
      <c r="R23" s="574"/>
      <c r="S23" s="575"/>
      <c r="T23" s="168"/>
      <c r="U23" s="759"/>
      <c r="V23" s="760"/>
      <c r="W23" s="169"/>
      <c r="X23" s="759"/>
      <c r="Y23" s="760"/>
      <c r="Z23" s="170"/>
      <c r="AA23" s="171"/>
      <c r="AB23" s="171"/>
      <c r="AC23" s="51"/>
    </row>
    <row r="24" spans="1:29" s="44" customFormat="1" ht="21" customHeight="1" thickBot="1">
      <c r="A24" s="868" t="s">
        <v>93</v>
      </c>
      <c r="B24" s="869"/>
      <c r="C24" s="172"/>
      <c r="D24" s="173"/>
      <c r="E24" s="174"/>
      <c r="F24" s="175"/>
      <c r="G24" s="176">
        <f>G12+G14+G15+G16+G18+G21</f>
        <v>22.5</v>
      </c>
      <c r="H24" s="176">
        <f>H12+H14+H15+H16+H18+H21</f>
        <v>675</v>
      </c>
      <c r="I24" s="173"/>
      <c r="J24" s="173"/>
      <c r="K24" s="173"/>
      <c r="L24" s="173"/>
      <c r="M24" s="174"/>
      <c r="N24" s="177"/>
      <c r="O24" s="177"/>
      <c r="P24" s="177"/>
      <c r="Q24" s="178"/>
      <c r="R24" s="178"/>
      <c r="S24" s="178"/>
      <c r="T24" s="179"/>
      <c r="U24" s="736"/>
      <c r="V24" s="729"/>
      <c r="W24" s="179"/>
      <c r="X24" s="759"/>
      <c r="Y24" s="760"/>
      <c r="Z24" s="180"/>
      <c r="AA24" s="171"/>
      <c r="AB24" s="171"/>
      <c r="AC24" s="58"/>
    </row>
    <row r="25" spans="1:29" s="41" customFormat="1" ht="22.5" customHeight="1" thickBot="1">
      <c r="A25" s="181" t="s">
        <v>94</v>
      </c>
      <c r="B25" s="182"/>
      <c r="C25" s="172"/>
      <c r="D25" s="183"/>
      <c r="E25" s="542"/>
      <c r="F25" s="184"/>
      <c r="G25" s="185">
        <f aca="true" t="shared" si="1" ref="G25:M25">G19+G13+G20+G22</f>
        <v>9.5</v>
      </c>
      <c r="H25" s="185">
        <f t="shared" si="1"/>
        <v>285</v>
      </c>
      <c r="I25" s="185">
        <f t="shared" si="1"/>
        <v>16</v>
      </c>
      <c r="J25" s="185">
        <f t="shared" si="1"/>
        <v>12</v>
      </c>
      <c r="K25" s="185">
        <f t="shared" si="1"/>
        <v>0</v>
      </c>
      <c r="L25" s="185">
        <f t="shared" si="1"/>
        <v>4</v>
      </c>
      <c r="M25" s="185">
        <f t="shared" si="1"/>
        <v>269</v>
      </c>
      <c r="N25" s="185"/>
      <c r="O25" s="185"/>
      <c r="P25" s="185"/>
      <c r="Q25" s="185"/>
      <c r="R25" s="185"/>
      <c r="S25" s="185"/>
      <c r="T25" s="186">
        <v>0</v>
      </c>
      <c r="U25" s="777" t="s">
        <v>195</v>
      </c>
      <c r="V25" s="768"/>
      <c r="W25" s="285" t="s">
        <v>195</v>
      </c>
      <c r="X25" s="774">
        <v>0</v>
      </c>
      <c r="Y25" s="775"/>
      <c r="Z25" s="188">
        <f>SUM(Z11:Z19)</f>
        <v>0</v>
      </c>
      <c r="AA25" s="189" t="s">
        <v>254</v>
      </c>
      <c r="AB25" s="189"/>
      <c r="AC25" s="59"/>
    </row>
    <row r="26" spans="1:28" s="41" customFormat="1" ht="16.5" thickBot="1">
      <c r="A26" s="844" t="s">
        <v>218</v>
      </c>
      <c r="B26" s="845"/>
      <c r="C26" s="845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6"/>
      <c r="AB26" s="846"/>
    </row>
    <row r="27" spans="1:34" s="52" customFormat="1" ht="39" customHeight="1">
      <c r="A27" s="190" t="s">
        <v>112</v>
      </c>
      <c r="B27" s="191" t="s">
        <v>76</v>
      </c>
      <c r="C27" s="192"/>
      <c r="D27" s="193"/>
      <c r="E27" s="194"/>
      <c r="F27" s="195"/>
      <c r="G27" s="620">
        <v>7</v>
      </c>
      <c r="H27" s="621">
        <f>G27*30</f>
        <v>210</v>
      </c>
      <c r="I27" s="267"/>
      <c r="J27" s="267"/>
      <c r="K27" s="268"/>
      <c r="L27" s="267"/>
      <c r="M27" s="269"/>
      <c r="N27" s="132"/>
      <c r="O27" s="133"/>
      <c r="P27" s="134"/>
      <c r="Q27" s="132"/>
      <c r="R27" s="133"/>
      <c r="S27" s="134"/>
      <c r="T27" s="122"/>
      <c r="U27" s="765"/>
      <c r="V27" s="766"/>
      <c r="W27" s="197"/>
      <c r="X27" s="765"/>
      <c r="Y27" s="766"/>
      <c r="Z27" s="198"/>
      <c r="AA27" s="199"/>
      <c r="AB27" s="199"/>
      <c r="AE27" s="81">
        <f>SUMIF(AD$27:AD$46,1,G$27:G$46)</f>
        <v>29</v>
      </c>
      <c r="AF27" s="82"/>
      <c r="AG27" s="82"/>
      <c r="AH27" s="82" t="s">
        <v>101</v>
      </c>
    </row>
    <row r="28" spans="1:34" s="52" customFormat="1" ht="16.5" customHeight="1">
      <c r="A28" s="200"/>
      <c r="B28" s="201" t="s">
        <v>62</v>
      </c>
      <c r="C28" s="202"/>
      <c r="D28" s="203"/>
      <c r="E28" s="204"/>
      <c r="F28" s="205"/>
      <c r="G28" s="622">
        <v>3.5</v>
      </c>
      <c r="H28" s="623">
        <f>G28*30</f>
        <v>105</v>
      </c>
      <c r="I28" s="63"/>
      <c r="J28" s="63"/>
      <c r="K28" s="624"/>
      <c r="L28" s="63"/>
      <c r="M28" s="151"/>
      <c r="N28" s="132"/>
      <c r="O28" s="133"/>
      <c r="P28" s="134"/>
      <c r="Q28" s="132"/>
      <c r="R28" s="133"/>
      <c r="S28" s="134"/>
      <c r="T28" s="122"/>
      <c r="U28" s="761"/>
      <c r="V28" s="756"/>
      <c r="W28" s="197"/>
      <c r="X28" s="761"/>
      <c r="Y28" s="756"/>
      <c r="Z28" s="198"/>
      <c r="AA28" s="206"/>
      <c r="AB28" s="206"/>
      <c r="AE28" s="81">
        <f>SUMIF(AD$27:AD$46,2,G$27:G$46)</f>
        <v>0</v>
      </c>
      <c r="AF28" s="82"/>
      <c r="AG28" s="82"/>
      <c r="AH28" s="82" t="s">
        <v>102</v>
      </c>
    </row>
    <row r="29" spans="1:34" s="52" customFormat="1" ht="15.75" customHeight="1" thickBot="1">
      <c r="A29" s="207" t="s">
        <v>196</v>
      </c>
      <c r="B29" s="208" t="s">
        <v>63</v>
      </c>
      <c r="C29" s="209"/>
      <c r="D29" s="210">
        <v>2</v>
      </c>
      <c r="E29" s="211"/>
      <c r="F29" s="212"/>
      <c r="G29" s="625">
        <v>3.5</v>
      </c>
      <c r="H29" s="626">
        <f>G29*30</f>
        <v>105</v>
      </c>
      <c r="I29" s="271">
        <f>J29+K29+L29</f>
        <v>10</v>
      </c>
      <c r="J29" s="271">
        <v>8</v>
      </c>
      <c r="K29" s="272"/>
      <c r="L29" s="271">
        <v>2</v>
      </c>
      <c r="M29" s="273">
        <f>H29-I29</f>
        <v>95</v>
      </c>
      <c r="N29" s="149"/>
      <c r="O29" s="150"/>
      <c r="P29" s="151"/>
      <c r="Q29" s="149"/>
      <c r="R29" s="150"/>
      <c r="S29" s="151"/>
      <c r="T29" s="213"/>
      <c r="U29" s="761" t="s">
        <v>204</v>
      </c>
      <c r="V29" s="756"/>
      <c r="W29" s="197"/>
      <c r="X29" s="761"/>
      <c r="Y29" s="756"/>
      <c r="Z29" s="198"/>
      <c r="AA29" s="206"/>
      <c r="AB29" s="206"/>
      <c r="AD29" s="52">
        <v>1</v>
      </c>
      <c r="AE29" s="81">
        <f>SUMIF(AD$27:AD$46,2,G$27:G$46)</f>
        <v>0</v>
      </c>
      <c r="AF29" s="82"/>
      <c r="AG29" s="82"/>
      <c r="AH29" s="82" t="s">
        <v>28</v>
      </c>
    </row>
    <row r="30" spans="1:34" s="53" customFormat="1" ht="15.75">
      <c r="A30" s="214" t="s">
        <v>113</v>
      </c>
      <c r="B30" s="215" t="s">
        <v>197</v>
      </c>
      <c r="C30" s="216"/>
      <c r="D30" s="217"/>
      <c r="E30" s="218"/>
      <c r="F30" s="219"/>
      <c r="G30" s="627">
        <f>G31+G32</f>
        <v>8</v>
      </c>
      <c r="H30" s="628">
        <f aca="true" t="shared" si="2" ref="H30:H48">G30*30</f>
        <v>240</v>
      </c>
      <c r="I30" s="250"/>
      <c r="J30" s="250"/>
      <c r="K30" s="251"/>
      <c r="L30" s="250"/>
      <c r="M30" s="252"/>
      <c r="N30" s="220"/>
      <c r="O30" s="221"/>
      <c r="P30" s="222"/>
      <c r="Q30" s="220"/>
      <c r="R30" s="221"/>
      <c r="S30" s="222"/>
      <c r="T30" s="105"/>
      <c r="U30" s="761"/>
      <c r="V30" s="756"/>
      <c r="W30" s="223"/>
      <c r="X30" s="761"/>
      <c r="Y30" s="756"/>
      <c r="Z30" s="224"/>
      <c r="AA30" s="206"/>
      <c r="AB30" s="206"/>
      <c r="AE30" s="83">
        <f>SUM(AE27:AE29)</f>
        <v>29</v>
      </c>
      <c r="AF30" s="84"/>
      <c r="AG30" s="84"/>
      <c r="AH30" s="82"/>
    </row>
    <row r="31" spans="1:28" s="53" customFormat="1" ht="17.25" customHeight="1">
      <c r="A31" s="200"/>
      <c r="B31" s="201" t="s">
        <v>62</v>
      </c>
      <c r="C31" s="225"/>
      <c r="D31" s="226"/>
      <c r="E31" s="204"/>
      <c r="F31" s="205"/>
      <c r="G31" s="629">
        <v>4</v>
      </c>
      <c r="H31" s="623">
        <f t="shared" si="2"/>
        <v>120</v>
      </c>
      <c r="I31" s="257"/>
      <c r="J31" s="257"/>
      <c r="K31" s="258"/>
      <c r="L31" s="257"/>
      <c r="M31" s="570"/>
      <c r="N31" s="142"/>
      <c r="O31" s="67"/>
      <c r="P31" s="143"/>
      <c r="Q31" s="142"/>
      <c r="R31" s="67"/>
      <c r="S31" s="143"/>
      <c r="T31" s="136"/>
      <c r="U31" s="761"/>
      <c r="V31" s="756"/>
      <c r="W31" s="227"/>
      <c r="X31" s="761"/>
      <c r="Y31" s="756"/>
      <c r="Z31" s="228"/>
      <c r="AA31" s="206"/>
      <c r="AB31" s="206"/>
    </row>
    <row r="32" spans="1:30" s="52" customFormat="1" ht="17.25" customHeight="1">
      <c r="A32" s="200" t="s">
        <v>187</v>
      </c>
      <c r="B32" s="229" t="s">
        <v>63</v>
      </c>
      <c r="C32" s="230">
        <v>1</v>
      </c>
      <c r="D32" s="231"/>
      <c r="E32" s="204"/>
      <c r="F32" s="205"/>
      <c r="G32" s="630">
        <v>4</v>
      </c>
      <c r="H32" s="616">
        <f t="shared" si="2"/>
        <v>120</v>
      </c>
      <c r="I32" s="63">
        <f>J32+K32</f>
        <v>12</v>
      </c>
      <c r="J32" s="63">
        <v>4</v>
      </c>
      <c r="K32" s="624">
        <v>8</v>
      </c>
      <c r="L32" s="63"/>
      <c r="M32" s="151">
        <f>H32-I32</f>
        <v>108</v>
      </c>
      <c r="N32" s="149"/>
      <c r="O32" s="150"/>
      <c r="P32" s="151"/>
      <c r="Q32" s="149"/>
      <c r="R32" s="150"/>
      <c r="S32" s="151"/>
      <c r="T32" s="213" t="s">
        <v>205</v>
      </c>
      <c r="U32" s="761"/>
      <c r="V32" s="756"/>
      <c r="W32" s="232"/>
      <c r="X32" s="761"/>
      <c r="Y32" s="756"/>
      <c r="Z32" s="233"/>
      <c r="AA32" s="206"/>
      <c r="AB32" s="206"/>
      <c r="AD32" s="52">
        <v>1</v>
      </c>
    </row>
    <row r="33" spans="1:30" s="53" customFormat="1" ht="16.5" thickBot="1">
      <c r="A33" s="234" t="s">
        <v>114</v>
      </c>
      <c r="B33" s="235" t="s">
        <v>55</v>
      </c>
      <c r="C33" s="236">
        <v>1</v>
      </c>
      <c r="D33" s="237"/>
      <c r="E33" s="238"/>
      <c r="F33" s="239"/>
      <c r="G33" s="69">
        <v>4</v>
      </c>
      <c r="H33" s="631">
        <f t="shared" si="2"/>
        <v>120</v>
      </c>
      <c r="I33" s="240">
        <v>4</v>
      </c>
      <c r="J33" s="240">
        <v>4</v>
      </c>
      <c r="K33" s="241"/>
      <c r="L33" s="240"/>
      <c r="M33" s="290">
        <f>H33-I33</f>
        <v>116</v>
      </c>
      <c r="N33" s="149"/>
      <c r="O33" s="150"/>
      <c r="P33" s="151"/>
      <c r="Q33" s="149"/>
      <c r="R33" s="150"/>
      <c r="S33" s="151"/>
      <c r="T33" s="213" t="s">
        <v>195</v>
      </c>
      <c r="U33" s="761"/>
      <c r="V33" s="756"/>
      <c r="W33" s="227"/>
      <c r="X33" s="761"/>
      <c r="Y33" s="756"/>
      <c r="Z33" s="228"/>
      <c r="AA33" s="206"/>
      <c r="AB33" s="206"/>
      <c r="AD33" s="53">
        <v>1</v>
      </c>
    </row>
    <row r="34" spans="1:28" s="52" customFormat="1" ht="15.75">
      <c r="A34" s="242" t="s">
        <v>115</v>
      </c>
      <c r="B34" s="215" t="s">
        <v>38</v>
      </c>
      <c r="C34" s="243"/>
      <c r="D34" s="244"/>
      <c r="E34" s="218"/>
      <c r="F34" s="219"/>
      <c r="G34" s="632">
        <f>G35+G36</f>
        <v>6</v>
      </c>
      <c r="H34" s="633">
        <f t="shared" si="2"/>
        <v>180</v>
      </c>
      <c r="I34" s="500"/>
      <c r="J34" s="500"/>
      <c r="K34" s="634"/>
      <c r="L34" s="500"/>
      <c r="M34" s="635"/>
      <c r="N34" s="149"/>
      <c r="O34" s="150"/>
      <c r="P34" s="151"/>
      <c r="Q34" s="149"/>
      <c r="R34" s="150"/>
      <c r="S34" s="151"/>
      <c r="T34" s="213"/>
      <c r="U34" s="761"/>
      <c r="V34" s="756"/>
      <c r="W34" s="232"/>
      <c r="X34" s="761"/>
      <c r="Y34" s="756"/>
      <c r="Z34" s="233"/>
      <c r="AA34" s="206"/>
      <c r="AB34" s="206"/>
    </row>
    <row r="35" spans="1:28" s="52" customFormat="1" ht="15.75">
      <c r="A35" s="245"/>
      <c r="B35" s="201" t="s">
        <v>62</v>
      </c>
      <c r="C35" s="230"/>
      <c r="D35" s="203"/>
      <c r="E35" s="204"/>
      <c r="F35" s="205"/>
      <c r="G35" s="629">
        <v>2.5</v>
      </c>
      <c r="H35" s="623">
        <f t="shared" si="2"/>
        <v>75</v>
      </c>
      <c r="I35" s="63"/>
      <c r="J35" s="63"/>
      <c r="K35" s="624"/>
      <c r="L35" s="63"/>
      <c r="M35" s="151"/>
      <c r="N35" s="149"/>
      <c r="O35" s="150"/>
      <c r="P35" s="151"/>
      <c r="Q35" s="149"/>
      <c r="R35" s="150"/>
      <c r="S35" s="151"/>
      <c r="T35" s="213"/>
      <c r="U35" s="761"/>
      <c r="V35" s="756"/>
      <c r="W35" s="232"/>
      <c r="X35" s="761"/>
      <c r="Y35" s="756"/>
      <c r="Z35" s="233"/>
      <c r="AA35" s="206"/>
      <c r="AB35" s="206"/>
    </row>
    <row r="36" spans="1:30" s="52" customFormat="1" ht="16.5" thickBot="1">
      <c r="A36" s="246" t="s">
        <v>198</v>
      </c>
      <c r="B36" s="208" t="s">
        <v>63</v>
      </c>
      <c r="C36" s="247">
        <v>2</v>
      </c>
      <c r="D36" s="248"/>
      <c r="E36" s="211"/>
      <c r="F36" s="212"/>
      <c r="G36" s="636">
        <v>3.5</v>
      </c>
      <c r="H36" s="626">
        <f t="shared" si="2"/>
        <v>105</v>
      </c>
      <c r="I36" s="271">
        <f>J36+K36+L36</f>
        <v>6</v>
      </c>
      <c r="J36" s="271">
        <v>4</v>
      </c>
      <c r="K36" s="272"/>
      <c r="L36" s="271">
        <v>2</v>
      </c>
      <c r="M36" s="273">
        <f>H36-I36</f>
        <v>99</v>
      </c>
      <c r="N36" s="149"/>
      <c r="O36" s="150"/>
      <c r="P36" s="151"/>
      <c r="Q36" s="149"/>
      <c r="R36" s="150"/>
      <c r="S36" s="151"/>
      <c r="T36" s="213"/>
      <c r="U36" s="761" t="s">
        <v>206</v>
      </c>
      <c r="V36" s="756"/>
      <c r="W36" s="232"/>
      <c r="X36" s="761"/>
      <c r="Y36" s="756"/>
      <c r="Z36" s="233"/>
      <c r="AA36" s="206"/>
      <c r="AB36" s="206"/>
      <c r="AD36" s="52">
        <v>1</v>
      </c>
    </row>
    <row r="37" spans="1:28" s="53" customFormat="1" ht="15.75">
      <c r="A37" s="242" t="s">
        <v>121</v>
      </c>
      <c r="B37" s="215" t="s">
        <v>199</v>
      </c>
      <c r="C37" s="249"/>
      <c r="D37" s="217"/>
      <c r="E37" s="218"/>
      <c r="F37" s="219"/>
      <c r="G37" s="637">
        <f>G39+G40+G38</f>
        <v>14</v>
      </c>
      <c r="H37" s="628">
        <f t="shared" si="2"/>
        <v>420</v>
      </c>
      <c r="I37" s="250"/>
      <c r="J37" s="250"/>
      <c r="K37" s="251"/>
      <c r="L37" s="250"/>
      <c r="M37" s="252"/>
      <c r="N37" s="253"/>
      <c r="O37" s="254"/>
      <c r="P37" s="255"/>
      <c r="Q37" s="253"/>
      <c r="R37" s="254"/>
      <c r="S37" s="255"/>
      <c r="T37" s="136"/>
      <c r="U37" s="771"/>
      <c r="V37" s="750"/>
      <c r="W37" s="227"/>
      <c r="X37" s="761"/>
      <c r="Y37" s="756"/>
      <c r="Z37" s="228"/>
      <c r="AA37" s="206"/>
      <c r="AB37" s="206"/>
    </row>
    <row r="38" spans="1:28" s="53" customFormat="1" ht="15.75">
      <c r="A38" s="200"/>
      <c r="B38" s="201" t="s">
        <v>62</v>
      </c>
      <c r="C38" s="256"/>
      <c r="D38" s="226"/>
      <c r="E38" s="204"/>
      <c r="F38" s="205"/>
      <c r="G38" s="638">
        <v>7</v>
      </c>
      <c r="H38" s="623">
        <f t="shared" si="2"/>
        <v>210</v>
      </c>
      <c r="I38" s="257"/>
      <c r="J38" s="257"/>
      <c r="K38" s="258"/>
      <c r="L38" s="257"/>
      <c r="M38" s="570"/>
      <c r="N38" s="142"/>
      <c r="O38" s="67"/>
      <c r="P38" s="143"/>
      <c r="Q38" s="142"/>
      <c r="R38" s="67"/>
      <c r="S38" s="143"/>
      <c r="T38" s="136"/>
      <c r="U38" s="771"/>
      <c r="V38" s="750"/>
      <c r="W38" s="227"/>
      <c r="X38" s="761"/>
      <c r="Y38" s="756"/>
      <c r="Z38" s="228"/>
      <c r="AA38" s="206"/>
      <c r="AB38" s="206"/>
    </row>
    <row r="39" spans="1:30" s="52" customFormat="1" ht="19.5" customHeight="1">
      <c r="A39" s="200" t="s">
        <v>122</v>
      </c>
      <c r="B39" s="229" t="s">
        <v>200</v>
      </c>
      <c r="C39" s="230">
        <v>1</v>
      </c>
      <c r="D39" s="203"/>
      <c r="E39" s="204"/>
      <c r="F39" s="205"/>
      <c r="G39" s="639">
        <v>4</v>
      </c>
      <c r="H39" s="616">
        <f t="shared" si="2"/>
        <v>120</v>
      </c>
      <c r="I39" s="63">
        <f>J39+K39+L39</f>
        <v>16</v>
      </c>
      <c r="J39" s="63">
        <v>12</v>
      </c>
      <c r="K39" s="624"/>
      <c r="L39" s="63">
        <v>4</v>
      </c>
      <c r="M39" s="151">
        <f>H39-I39</f>
        <v>104</v>
      </c>
      <c r="N39" s="149"/>
      <c r="O39" s="150"/>
      <c r="P39" s="151"/>
      <c r="Q39" s="149"/>
      <c r="R39" s="150"/>
      <c r="S39" s="151"/>
      <c r="T39" s="213" t="s">
        <v>207</v>
      </c>
      <c r="U39" s="771"/>
      <c r="V39" s="750"/>
      <c r="W39" s="232"/>
      <c r="X39" s="761"/>
      <c r="Y39" s="756"/>
      <c r="Z39" s="233"/>
      <c r="AA39" s="206"/>
      <c r="AB39" s="206"/>
      <c r="AD39" s="52">
        <v>1</v>
      </c>
    </row>
    <row r="40" spans="1:30" s="52" customFormat="1" ht="16.5" thickBot="1">
      <c r="A40" s="207" t="s">
        <v>123</v>
      </c>
      <c r="B40" s="208" t="s">
        <v>201</v>
      </c>
      <c r="C40" s="259">
        <v>2</v>
      </c>
      <c r="D40" s="260"/>
      <c r="E40" s="211"/>
      <c r="F40" s="212"/>
      <c r="G40" s="636">
        <v>3</v>
      </c>
      <c r="H40" s="626">
        <f t="shared" si="2"/>
        <v>90</v>
      </c>
      <c r="I40" s="63">
        <f>J40+K40+L40</f>
        <v>12</v>
      </c>
      <c r="J40" s="271">
        <v>8</v>
      </c>
      <c r="K40" s="272"/>
      <c r="L40" s="271">
        <v>4</v>
      </c>
      <c r="M40" s="273">
        <f>H40-I40</f>
        <v>78</v>
      </c>
      <c r="N40" s="149"/>
      <c r="O40" s="150"/>
      <c r="P40" s="151"/>
      <c r="Q40" s="149"/>
      <c r="R40" s="150"/>
      <c r="S40" s="151"/>
      <c r="T40" s="213"/>
      <c r="U40" s="761" t="s">
        <v>205</v>
      </c>
      <c r="V40" s="756"/>
      <c r="W40" s="232"/>
      <c r="X40" s="761"/>
      <c r="Y40" s="756"/>
      <c r="Z40" s="233"/>
      <c r="AA40" s="206"/>
      <c r="AB40" s="206"/>
      <c r="AD40" s="52">
        <v>1</v>
      </c>
    </row>
    <row r="41" spans="1:28" s="52" customFormat="1" ht="15.75">
      <c r="A41" s="214" t="s">
        <v>124</v>
      </c>
      <c r="B41" s="215" t="s">
        <v>37</v>
      </c>
      <c r="C41" s="216"/>
      <c r="D41" s="261"/>
      <c r="E41" s="218"/>
      <c r="F41" s="219"/>
      <c r="G41" s="640">
        <v>6</v>
      </c>
      <c r="H41" s="633">
        <f t="shared" si="2"/>
        <v>180</v>
      </c>
      <c r="I41" s="500"/>
      <c r="J41" s="500"/>
      <c r="K41" s="634"/>
      <c r="L41" s="500"/>
      <c r="M41" s="635"/>
      <c r="N41" s="149"/>
      <c r="O41" s="150"/>
      <c r="P41" s="151"/>
      <c r="Q41" s="149"/>
      <c r="R41" s="150"/>
      <c r="S41" s="151"/>
      <c r="T41" s="213"/>
      <c r="U41" s="761"/>
      <c r="V41" s="756"/>
      <c r="W41" s="232"/>
      <c r="X41" s="761"/>
      <c r="Y41" s="756"/>
      <c r="Z41" s="233"/>
      <c r="AA41" s="206"/>
      <c r="AB41" s="206"/>
    </row>
    <row r="42" spans="1:28" s="52" customFormat="1" ht="15.75">
      <c r="A42" s="200"/>
      <c r="B42" s="201" t="s">
        <v>62</v>
      </c>
      <c r="C42" s="225"/>
      <c r="D42" s="262"/>
      <c r="E42" s="204"/>
      <c r="F42" s="205"/>
      <c r="G42" s="622">
        <v>2.5</v>
      </c>
      <c r="H42" s="623">
        <f t="shared" si="2"/>
        <v>75</v>
      </c>
      <c r="I42" s="63"/>
      <c r="J42" s="63"/>
      <c r="K42" s="624"/>
      <c r="L42" s="63"/>
      <c r="M42" s="151"/>
      <c r="N42" s="149"/>
      <c r="O42" s="150"/>
      <c r="P42" s="151"/>
      <c r="Q42" s="149"/>
      <c r="R42" s="150"/>
      <c r="S42" s="151"/>
      <c r="T42" s="213"/>
      <c r="U42" s="761"/>
      <c r="V42" s="756"/>
      <c r="W42" s="232"/>
      <c r="X42" s="761"/>
      <c r="Y42" s="756"/>
      <c r="Z42" s="233"/>
      <c r="AA42" s="206"/>
      <c r="AB42" s="206"/>
    </row>
    <row r="43" spans="1:30" s="52" customFormat="1" ht="16.5" thickBot="1">
      <c r="A43" s="207" t="s">
        <v>202</v>
      </c>
      <c r="B43" s="208" t="s">
        <v>63</v>
      </c>
      <c r="C43" s="263"/>
      <c r="D43" s="264">
        <v>2</v>
      </c>
      <c r="E43" s="211"/>
      <c r="F43" s="212"/>
      <c r="G43" s="625">
        <v>3.5</v>
      </c>
      <c r="H43" s="626">
        <f t="shared" si="2"/>
        <v>105</v>
      </c>
      <c r="I43" s="271">
        <f>J43+K43+L43</f>
        <v>6</v>
      </c>
      <c r="J43" s="271">
        <v>4</v>
      </c>
      <c r="K43" s="272"/>
      <c r="L43" s="271">
        <v>2</v>
      </c>
      <c r="M43" s="273">
        <f>H43-I43</f>
        <v>99</v>
      </c>
      <c r="N43" s="149"/>
      <c r="O43" s="150"/>
      <c r="P43" s="151"/>
      <c r="Q43" s="149"/>
      <c r="R43" s="150"/>
      <c r="S43" s="151"/>
      <c r="T43" s="213"/>
      <c r="U43" s="761" t="s">
        <v>206</v>
      </c>
      <c r="V43" s="756"/>
      <c r="W43" s="232"/>
      <c r="X43" s="761"/>
      <c r="Y43" s="756"/>
      <c r="Z43" s="233"/>
      <c r="AA43" s="206"/>
      <c r="AB43" s="206"/>
      <c r="AD43" s="52">
        <v>1</v>
      </c>
    </row>
    <row r="44" spans="1:28" s="53" customFormat="1" ht="16.5" customHeight="1">
      <c r="A44" s="190" t="s">
        <v>125</v>
      </c>
      <c r="B44" s="191" t="s">
        <v>36</v>
      </c>
      <c r="C44" s="265"/>
      <c r="D44" s="266"/>
      <c r="E44" s="194"/>
      <c r="F44" s="195"/>
      <c r="G44" s="641">
        <v>6</v>
      </c>
      <c r="H44" s="621">
        <f t="shared" si="2"/>
        <v>180</v>
      </c>
      <c r="I44" s="267"/>
      <c r="J44" s="267"/>
      <c r="K44" s="268"/>
      <c r="L44" s="267"/>
      <c r="M44" s="269"/>
      <c r="N44" s="253"/>
      <c r="O44" s="254"/>
      <c r="P44" s="255"/>
      <c r="Q44" s="253"/>
      <c r="R44" s="254"/>
      <c r="S44" s="255"/>
      <c r="T44" s="136"/>
      <c r="U44" s="771"/>
      <c r="V44" s="750"/>
      <c r="W44" s="227"/>
      <c r="X44" s="761"/>
      <c r="Y44" s="756"/>
      <c r="Z44" s="228"/>
      <c r="AA44" s="206"/>
      <c r="AB44" s="206"/>
    </row>
    <row r="45" spans="1:28" s="53" customFormat="1" ht="15.75">
      <c r="A45" s="200"/>
      <c r="B45" s="201" t="s">
        <v>62</v>
      </c>
      <c r="C45" s="225"/>
      <c r="D45" s="226"/>
      <c r="E45" s="204"/>
      <c r="F45" s="205"/>
      <c r="G45" s="622">
        <v>2.5</v>
      </c>
      <c r="H45" s="623">
        <f t="shared" si="2"/>
        <v>75</v>
      </c>
      <c r="I45" s="257"/>
      <c r="J45" s="257"/>
      <c r="K45" s="262"/>
      <c r="L45" s="257"/>
      <c r="M45" s="570"/>
      <c r="N45" s="142"/>
      <c r="O45" s="67"/>
      <c r="P45" s="143"/>
      <c r="Q45" s="142"/>
      <c r="R45" s="67"/>
      <c r="S45" s="143"/>
      <c r="T45" s="136"/>
      <c r="U45" s="771"/>
      <c r="V45" s="750"/>
      <c r="W45" s="227"/>
      <c r="X45" s="761"/>
      <c r="Y45" s="756"/>
      <c r="Z45" s="228"/>
      <c r="AA45" s="206"/>
      <c r="AB45" s="206"/>
    </row>
    <row r="46" spans="1:30" s="52" customFormat="1" ht="16.5" thickBot="1">
      <c r="A46" s="246" t="s">
        <v>126</v>
      </c>
      <c r="B46" s="208" t="s">
        <v>63</v>
      </c>
      <c r="C46" s="263">
        <v>1</v>
      </c>
      <c r="D46" s="270"/>
      <c r="E46" s="211"/>
      <c r="F46" s="212"/>
      <c r="G46" s="625">
        <v>3.5</v>
      </c>
      <c r="H46" s="626">
        <f t="shared" si="2"/>
        <v>105</v>
      </c>
      <c r="I46" s="271">
        <f>J46+K46+L46</f>
        <v>6</v>
      </c>
      <c r="J46" s="271">
        <v>4</v>
      </c>
      <c r="K46" s="272"/>
      <c r="L46" s="271">
        <v>2</v>
      </c>
      <c r="M46" s="273">
        <f>H46-I46</f>
        <v>99</v>
      </c>
      <c r="N46" s="149"/>
      <c r="O46" s="150"/>
      <c r="P46" s="151"/>
      <c r="Q46" s="149"/>
      <c r="R46" s="150"/>
      <c r="S46" s="151"/>
      <c r="T46" s="274" t="s">
        <v>206</v>
      </c>
      <c r="U46" s="772"/>
      <c r="V46" s="773"/>
      <c r="W46" s="275"/>
      <c r="X46" s="769"/>
      <c r="Y46" s="770"/>
      <c r="Z46" s="277"/>
      <c r="AA46" s="278"/>
      <c r="AB46" s="278"/>
      <c r="AD46" s="52">
        <v>1</v>
      </c>
    </row>
    <row r="47" spans="1:28" s="53" customFormat="1" ht="16.5" thickBot="1">
      <c r="A47" s="872" t="s">
        <v>203</v>
      </c>
      <c r="B47" s="873"/>
      <c r="C47" s="873"/>
      <c r="D47" s="873"/>
      <c r="E47" s="873"/>
      <c r="F47" s="873"/>
      <c r="G47" s="279">
        <f>G27+G30+G33+G34+G37+G41+G44</f>
        <v>51</v>
      </c>
      <c r="H47" s="280">
        <f t="shared" si="2"/>
        <v>1530</v>
      </c>
      <c r="I47" s="281"/>
      <c r="J47" s="281"/>
      <c r="K47" s="281"/>
      <c r="L47" s="281"/>
      <c r="M47" s="282"/>
      <c r="N47" s="142"/>
      <c r="O47" s="67"/>
      <c r="P47" s="143"/>
      <c r="Q47" s="142"/>
      <c r="R47" s="67"/>
      <c r="S47" s="143"/>
      <c r="T47" s="169"/>
      <c r="U47" s="759"/>
      <c r="V47" s="760"/>
      <c r="W47" s="283"/>
      <c r="X47" s="767"/>
      <c r="Y47" s="768"/>
      <c r="Z47" s="583"/>
      <c r="AA47" s="284"/>
      <c r="AB47" s="284"/>
    </row>
    <row r="48" spans="1:28" s="53" customFormat="1" ht="16.5" customHeight="1" thickBot="1">
      <c r="A48" s="842" t="s">
        <v>93</v>
      </c>
      <c r="B48" s="843"/>
      <c r="C48" s="240"/>
      <c r="D48" s="240"/>
      <c r="E48" s="240"/>
      <c r="F48" s="286"/>
      <c r="G48" s="287">
        <f>G28+G31+G35+G38+G42+G45</f>
        <v>22</v>
      </c>
      <c r="H48" s="288">
        <f t="shared" si="2"/>
        <v>660</v>
      </c>
      <c r="I48" s="289"/>
      <c r="J48" s="289"/>
      <c r="K48" s="289"/>
      <c r="L48" s="289"/>
      <c r="M48" s="290"/>
      <c r="N48" s="142"/>
      <c r="O48" s="67"/>
      <c r="P48" s="143"/>
      <c r="Q48" s="142"/>
      <c r="R48" s="67"/>
      <c r="S48" s="143"/>
      <c r="T48" s="168"/>
      <c r="U48" s="764"/>
      <c r="V48" s="763"/>
      <c r="W48" s="291"/>
      <c r="X48" s="767"/>
      <c r="Y48" s="768"/>
      <c r="Z48" s="583"/>
      <c r="AA48" s="284"/>
      <c r="AB48" s="284"/>
    </row>
    <row r="49" spans="1:28" s="52" customFormat="1" ht="16.5" customHeight="1" thickBot="1">
      <c r="A49" s="870" t="s">
        <v>63</v>
      </c>
      <c r="B49" s="871"/>
      <c r="C49" s="292"/>
      <c r="D49" s="173"/>
      <c r="E49" s="173"/>
      <c r="F49" s="293"/>
      <c r="G49" s="294">
        <f>G46+G43+G40+G39+G36+G33+G32+G29</f>
        <v>29</v>
      </c>
      <c r="H49" s="295">
        <f aca="true" t="shared" si="3" ref="H49:M49">H46+H43+H40+H39+H36+H33+H32+H29</f>
        <v>870</v>
      </c>
      <c r="I49" s="295">
        <f t="shared" si="3"/>
        <v>72</v>
      </c>
      <c r="J49" s="295">
        <f t="shared" si="3"/>
        <v>48</v>
      </c>
      <c r="K49" s="295">
        <f t="shared" si="3"/>
        <v>8</v>
      </c>
      <c r="L49" s="295">
        <f t="shared" si="3"/>
        <v>16</v>
      </c>
      <c r="M49" s="295">
        <f t="shared" si="3"/>
        <v>798</v>
      </c>
      <c r="N49" s="296"/>
      <c r="O49" s="297"/>
      <c r="P49" s="298"/>
      <c r="Q49" s="296"/>
      <c r="R49" s="297"/>
      <c r="S49" s="298"/>
      <c r="T49" s="299" t="s">
        <v>208</v>
      </c>
      <c r="U49" s="753" t="s">
        <v>209</v>
      </c>
      <c r="V49" s="754"/>
      <c r="W49" s="299"/>
      <c r="X49" s="767"/>
      <c r="Y49" s="768"/>
      <c r="Z49" s="300"/>
      <c r="AA49" s="301"/>
      <c r="AB49" s="301"/>
    </row>
    <row r="50" spans="1:28" s="53" customFormat="1" ht="15.75">
      <c r="A50" s="876" t="s">
        <v>127</v>
      </c>
      <c r="B50" s="876"/>
      <c r="C50" s="876"/>
      <c r="D50" s="876"/>
      <c r="E50" s="876"/>
      <c r="F50" s="876"/>
      <c r="G50" s="876"/>
      <c r="H50" s="876"/>
      <c r="I50" s="876"/>
      <c r="J50" s="876"/>
      <c r="K50" s="876"/>
      <c r="L50" s="876"/>
      <c r="M50" s="876"/>
      <c r="N50" s="876"/>
      <c r="O50" s="876"/>
      <c r="P50" s="876"/>
      <c r="Q50" s="876"/>
      <c r="R50" s="876"/>
      <c r="S50" s="876"/>
      <c r="T50" s="876"/>
      <c r="U50" s="876"/>
      <c r="V50" s="876"/>
      <c r="W50" s="876"/>
      <c r="X50" s="876"/>
      <c r="Y50" s="876"/>
      <c r="Z50" s="876"/>
      <c r="AA50" s="876"/>
      <c r="AB50" s="876"/>
    </row>
    <row r="51" spans="1:34" s="41" customFormat="1" ht="31.5">
      <c r="A51" s="115" t="s">
        <v>128</v>
      </c>
      <c r="B51" s="302" t="s">
        <v>232</v>
      </c>
      <c r="C51" s="119"/>
      <c r="D51" s="119"/>
      <c r="E51" s="119"/>
      <c r="F51" s="108"/>
      <c r="G51" s="303">
        <f>G52+G53+G54</f>
        <v>4</v>
      </c>
      <c r="H51" s="304">
        <f>G51*30</f>
        <v>120</v>
      </c>
      <c r="I51" s="119"/>
      <c r="J51" s="108"/>
      <c r="K51" s="108"/>
      <c r="L51" s="113"/>
      <c r="M51" s="305"/>
      <c r="N51" s="118"/>
      <c r="O51" s="119"/>
      <c r="P51" s="119"/>
      <c r="Q51" s="119"/>
      <c r="R51" s="119"/>
      <c r="S51" s="120"/>
      <c r="T51" s="223"/>
      <c r="U51" s="764"/>
      <c r="V51" s="763"/>
      <c r="W51" s="105"/>
      <c r="X51" s="762"/>
      <c r="Y51" s="763"/>
      <c r="Z51" s="114"/>
      <c r="AA51" s="306"/>
      <c r="AB51" s="306"/>
      <c r="AE51" s="81">
        <f>SUMIF(AD$51:AD$118,1,G$51:G$118)</f>
        <v>13.5</v>
      </c>
      <c r="AF51" s="82"/>
      <c r="AG51" s="82"/>
      <c r="AH51" s="82" t="s">
        <v>101</v>
      </c>
    </row>
    <row r="52" spans="1:34" s="41" customFormat="1" ht="15.75">
      <c r="A52" s="121"/>
      <c r="B52" s="307" t="s">
        <v>62</v>
      </c>
      <c r="C52" s="67"/>
      <c r="D52" s="67"/>
      <c r="E52" s="67"/>
      <c r="F52" s="64"/>
      <c r="G52" s="88">
        <v>1.5</v>
      </c>
      <c r="H52" s="64">
        <f>G52*30</f>
        <v>45</v>
      </c>
      <c r="I52" s="67"/>
      <c r="J52" s="64"/>
      <c r="K52" s="64"/>
      <c r="L52" s="68"/>
      <c r="M52" s="308"/>
      <c r="N52" s="142"/>
      <c r="O52" s="67"/>
      <c r="P52" s="67"/>
      <c r="Q52" s="67"/>
      <c r="R52" s="67"/>
      <c r="S52" s="143"/>
      <c r="T52" s="227"/>
      <c r="U52" s="764"/>
      <c r="V52" s="763"/>
      <c r="W52" s="136"/>
      <c r="X52" s="762"/>
      <c r="Y52" s="763"/>
      <c r="Z52" s="144"/>
      <c r="AA52" s="309"/>
      <c r="AB52" s="309"/>
      <c r="AE52" s="81">
        <f>SUMIF(AD$51:AD$118,2,G$51:G$118)</f>
        <v>39</v>
      </c>
      <c r="AF52" s="82"/>
      <c r="AG52" s="82"/>
      <c r="AH52" s="82" t="s">
        <v>102</v>
      </c>
    </row>
    <row r="53" spans="1:34" s="52" customFormat="1" ht="15.75">
      <c r="A53" s="135" t="s">
        <v>130</v>
      </c>
      <c r="B53" s="310" t="s">
        <v>63</v>
      </c>
      <c r="C53" s="150">
        <v>4</v>
      </c>
      <c r="D53" s="150"/>
      <c r="E53" s="150"/>
      <c r="F53" s="63"/>
      <c r="G53" s="88">
        <v>2.5</v>
      </c>
      <c r="H53" s="63">
        <f>G53*30</f>
        <v>75</v>
      </c>
      <c r="I53" s="150">
        <f>J53+K53+L53</f>
        <v>6</v>
      </c>
      <c r="J53" s="63">
        <v>4</v>
      </c>
      <c r="K53" s="63"/>
      <c r="L53" s="152">
        <v>2</v>
      </c>
      <c r="M53" s="311">
        <f>H53-I53</f>
        <v>69</v>
      </c>
      <c r="N53" s="149"/>
      <c r="O53" s="150"/>
      <c r="P53" s="150"/>
      <c r="Q53" s="150"/>
      <c r="R53" s="150"/>
      <c r="S53" s="151"/>
      <c r="T53" s="232"/>
      <c r="U53" s="764"/>
      <c r="V53" s="763"/>
      <c r="W53" s="213"/>
      <c r="X53" s="755" t="s">
        <v>206</v>
      </c>
      <c r="Y53" s="756"/>
      <c r="Z53" s="312"/>
      <c r="AA53" s="309"/>
      <c r="AB53" s="309"/>
      <c r="AD53" s="52">
        <v>2</v>
      </c>
      <c r="AE53" s="81">
        <f>SUMIF(AD$51:AD$118,3,G$51:G$118)</f>
        <v>10.5</v>
      </c>
      <c r="AF53" s="82"/>
      <c r="AG53" s="82"/>
      <c r="AH53" s="82" t="s">
        <v>28</v>
      </c>
    </row>
    <row r="54" spans="1:34" s="52" customFormat="1" ht="31.5" customHeight="1">
      <c r="A54" s="135"/>
      <c r="B54" s="206"/>
      <c r="C54" s="150"/>
      <c r="D54" s="150"/>
      <c r="E54" s="150"/>
      <c r="F54" s="63"/>
      <c r="G54" s="88"/>
      <c r="H54" s="63"/>
      <c r="I54" s="150"/>
      <c r="J54" s="63"/>
      <c r="K54" s="63"/>
      <c r="L54" s="152"/>
      <c r="M54" s="311"/>
      <c r="N54" s="149"/>
      <c r="O54" s="150"/>
      <c r="P54" s="150"/>
      <c r="Q54" s="150"/>
      <c r="R54" s="150"/>
      <c r="S54" s="151"/>
      <c r="T54" s="232"/>
      <c r="U54" s="764"/>
      <c r="V54" s="763"/>
      <c r="W54" s="213"/>
      <c r="X54" s="755"/>
      <c r="Y54" s="756"/>
      <c r="Z54" s="312"/>
      <c r="AA54" s="309"/>
      <c r="AB54" s="309"/>
      <c r="AE54" s="83">
        <f>SUM(AE51:AE53)</f>
        <v>63</v>
      </c>
      <c r="AF54" s="84"/>
      <c r="AG54" s="84"/>
      <c r="AH54" s="82"/>
    </row>
    <row r="55" spans="1:28" s="53" customFormat="1" ht="15.75">
      <c r="A55" s="121" t="s">
        <v>129</v>
      </c>
      <c r="B55" s="313" t="s">
        <v>45</v>
      </c>
      <c r="C55" s="314"/>
      <c r="D55" s="314"/>
      <c r="E55" s="314"/>
      <c r="F55" s="309"/>
      <c r="G55" s="65">
        <f>G56+G57+G58</f>
        <v>6</v>
      </c>
      <c r="H55" s="65">
        <f>H56+H57+H58</f>
        <v>180</v>
      </c>
      <c r="I55" s="254"/>
      <c r="J55" s="254"/>
      <c r="K55" s="254"/>
      <c r="L55" s="315"/>
      <c r="M55" s="316"/>
      <c r="N55" s="253"/>
      <c r="O55" s="254"/>
      <c r="P55" s="254"/>
      <c r="Q55" s="254"/>
      <c r="R55" s="254"/>
      <c r="S55" s="255"/>
      <c r="T55" s="227"/>
      <c r="U55" s="764"/>
      <c r="V55" s="763"/>
      <c r="W55" s="136"/>
      <c r="X55" s="755"/>
      <c r="Y55" s="756"/>
      <c r="Z55" s="144"/>
      <c r="AA55" s="309"/>
      <c r="AB55" s="309"/>
    </row>
    <row r="56" spans="1:28" s="53" customFormat="1" ht="15.75">
      <c r="A56" s="121"/>
      <c r="B56" s="307" t="s">
        <v>62</v>
      </c>
      <c r="C56" s="314"/>
      <c r="D56" s="314"/>
      <c r="E56" s="314"/>
      <c r="F56" s="309"/>
      <c r="G56" s="425">
        <v>1.5</v>
      </c>
      <c r="H56" s="314">
        <f aca="true" t="shared" si="4" ref="H56:H68">G56*30</f>
        <v>45</v>
      </c>
      <c r="I56" s="314"/>
      <c r="J56" s="314"/>
      <c r="K56" s="314"/>
      <c r="L56" s="315"/>
      <c r="M56" s="308"/>
      <c r="N56" s="142"/>
      <c r="O56" s="67"/>
      <c r="P56" s="67"/>
      <c r="Q56" s="67"/>
      <c r="R56" s="67"/>
      <c r="S56" s="143"/>
      <c r="T56" s="227"/>
      <c r="U56" s="764"/>
      <c r="V56" s="763"/>
      <c r="W56" s="136"/>
      <c r="X56" s="755"/>
      <c r="Y56" s="756"/>
      <c r="Z56" s="144"/>
      <c r="AA56" s="309"/>
      <c r="AB56" s="309"/>
    </row>
    <row r="57" spans="1:30" s="52" customFormat="1" ht="15.75">
      <c r="A57" s="135" t="s">
        <v>132</v>
      </c>
      <c r="B57" s="310" t="s">
        <v>63</v>
      </c>
      <c r="C57" s="317">
        <v>3</v>
      </c>
      <c r="D57" s="317"/>
      <c r="E57" s="317"/>
      <c r="F57" s="318"/>
      <c r="G57" s="88">
        <v>3</v>
      </c>
      <c r="H57" s="317">
        <f t="shared" si="4"/>
        <v>90</v>
      </c>
      <c r="I57" s="317">
        <f>J57+K57+L57</f>
        <v>6</v>
      </c>
      <c r="J57" s="317">
        <v>4</v>
      </c>
      <c r="K57" s="317"/>
      <c r="L57" s="319">
        <v>2</v>
      </c>
      <c r="M57" s="311">
        <f>H57-I57</f>
        <v>84</v>
      </c>
      <c r="N57" s="149"/>
      <c r="O57" s="150"/>
      <c r="P57" s="150"/>
      <c r="Q57" s="150"/>
      <c r="R57" s="150"/>
      <c r="S57" s="151"/>
      <c r="T57" s="232"/>
      <c r="U57" s="764"/>
      <c r="V57" s="763"/>
      <c r="W57" s="213" t="s">
        <v>206</v>
      </c>
      <c r="X57" s="755"/>
      <c r="Y57" s="756"/>
      <c r="Z57" s="312"/>
      <c r="AA57" s="309"/>
      <c r="AB57" s="309"/>
      <c r="AD57" s="52">
        <v>2</v>
      </c>
    </row>
    <row r="58" spans="1:30" s="52" customFormat="1" ht="15.75">
      <c r="A58" s="135" t="s">
        <v>133</v>
      </c>
      <c r="B58" s="206" t="s">
        <v>58</v>
      </c>
      <c r="C58" s="317"/>
      <c r="D58" s="317"/>
      <c r="E58" s="317"/>
      <c r="F58" s="320">
        <v>4</v>
      </c>
      <c r="G58" s="88">
        <v>1.5</v>
      </c>
      <c r="H58" s="317">
        <f t="shared" si="4"/>
        <v>45</v>
      </c>
      <c r="I58" s="317">
        <f>J58+K58+L58</f>
        <v>4</v>
      </c>
      <c r="J58" s="317"/>
      <c r="K58" s="317"/>
      <c r="L58" s="319">
        <v>4</v>
      </c>
      <c r="M58" s="311">
        <f>H58-I58</f>
        <v>41</v>
      </c>
      <c r="N58" s="149"/>
      <c r="O58" s="150"/>
      <c r="P58" s="150"/>
      <c r="Q58" s="150"/>
      <c r="R58" s="150"/>
      <c r="S58" s="151"/>
      <c r="T58" s="232"/>
      <c r="U58" s="764"/>
      <c r="V58" s="763"/>
      <c r="W58" s="213"/>
      <c r="X58" s="755" t="s">
        <v>195</v>
      </c>
      <c r="Y58" s="756"/>
      <c r="Z58" s="312"/>
      <c r="AA58" s="309"/>
      <c r="AB58" s="309"/>
      <c r="AD58" s="52">
        <v>2</v>
      </c>
    </row>
    <row r="59" spans="1:28" s="41" customFormat="1" ht="15.75" customHeight="1" hidden="1">
      <c r="A59" s="321"/>
      <c r="B59" s="321"/>
      <c r="C59" s="67"/>
      <c r="D59" s="67"/>
      <c r="E59" s="67"/>
      <c r="F59" s="64"/>
      <c r="G59" s="65"/>
      <c r="H59" s="317">
        <f t="shared" si="4"/>
        <v>0</v>
      </c>
      <c r="I59" s="322"/>
      <c r="J59" s="322"/>
      <c r="K59" s="322"/>
      <c r="L59" s="323"/>
      <c r="M59" s="324"/>
      <c r="N59" s="325"/>
      <c r="O59" s="322"/>
      <c r="P59" s="322"/>
      <c r="Q59" s="322"/>
      <c r="R59" s="322"/>
      <c r="S59" s="326"/>
      <c r="T59" s="227"/>
      <c r="U59" s="764"/>
      <c r="V59" s="763"/>
      <c r="W59" s="136"/>
      <c r="X59" s="749"/>
      <c r="Y59" s="750"/>
      <c r="Z59" s="144"/>
      <c r="AA59" s="309"/>
      <c r="AB59" s="309"/>
    </row>
    <row r="60" spans="1:28" s="41" customFormat="1" ht="15.75" customHeight="1" hidden="1">
      <c r="A60" s="121"/>
      <c r="B60" s="307"/>
      <c r="C60" s="67"/>
      <c r="D60" s="67"/>
      <c r="E60" s="67"/>
      <c r="F60" s="64"/>
      <c r="G60" s="65"/>
      <c r="H60" s="317">
        <f t="shared" si="4"/>
        <v>0</v>
      </c>
      <c r="I60" s="67"/>
      <c r="J60" s="64"/>
      <c r="K60" s="64"/>
      <c r="L60" s="68"/>
      <c r="M60" s="308"/>
      <c r="N60" s="142"/>
      <c r="O60" s="67"/>
      <c r="P60" s="67"/>
      <c r="Q60" s="67"/>
      <c r="R60" s="67"/>
      <c r="S60" s="143"/>
      <c r="T60" s="227"/>
      <c r="U60" s="764"/>
      <c r="V60" s="763"/>
      <c r="W60" s="136"/>
      <c r="X60" s="749"/>
      <c r="Y60" s="750"/>
      <c r="Z60" s="144"/>
      <c r="AA60" s="309"/>
      <c r="AB60" s="309"/>
    </row>
    <row r="61" spans="1:28" s="41" customFormat="1" ht="15.75" customHeight="1">
      <c r="A61" s="226" t="s">
        <v>134</v>
      </c>
      <c r="B61" s="327" t="s">
        <v>233</v>
      </c>
      <c r="C61" s="67"/>
      <c r="D61" s="67"/>
      <c r="E61" s="67"/>
      <c r="F61" s="64"/>
      <c r="G61" s="65">
        <v>4.5</v>
      </c>
      <c r="H61" s="317">
        <f t="shared" si="4"/>
        <v>135</v>
      </c>
      <c r="I61" s="67"/>
      <c r="J61" s="64"/>
      <c r="K61" s="64"/>
      <c r="L61" s="68"/>
      <c r="M61" s="308"/>
      <c r="N61" s="142"/>
      <c r="O61" s="67"/>
      <c r="P61" s="67"/>
      <c r="Q61" s="67"/>
      <c r="R61" s="67"/>
      <c r="S61" s="143"/>
      <c r="T61" s="227"/>
      <c r="U61" s="114"/>
      <c r="V61" s="328"/>
      <c r="W61" s="136"/>
      <c r="X61" s="329"/>
      <c r="Y61" s="330"/>
      <c r="Z61" s="144"/>
      <c r="AA61" s="309"/>
      <c r="AB61" s="309"/>
    </row>
    <row r="62" spans="1:28" s="41" customFormat="1" ht="15.75" customHeight="1">
      <c r="A62" s="121"/>
      <c r="B62" s="307" t="s">
        <v>62</v>
      </c>
      <c r="C62" s="67"/>
      <c r="D62" s="67"/>
      <c r="E62" s="67"/>
      <c r="F62" s="64"/>
      <c r="G62" s="65">
        <v>1</v>
      </c>
      <c r="H62" s="317">
        <f t="shared" si="4"/>
        <v>30</v>
      </c>
      <c r="I62" s="67"/>
      <c r="J62" s="64"/>
      <c r="K62" s="64"/>
      <c r="L62" s="68"/>
      <c r="M62" s="308"/>
      <c r="N62" s="142"/>
      <c r="O62" s="67"/>
      <c r="P62" s="67"/>
      <c r="Q62" s="67"/>
      <c r="R62" s="67"/>
      <c r="S62" s="143"/>
      <c r="T62" s="227"/>
      <c r="U62" s="114"/>
      <c r="V62" s="328"/>
      <c r="W62" s="136"/>
      <c r="X62" s="329"/>
      <c r="Y62" s="330"/>
      <c r="Z62" s="144"/>
      <c r="AA62" s="309"/>
      <c r="AB62" s="309"/>
    </row>
    <row r="63" spans="1:30" s="52" customFormat="1" ht="15.75">
      <c r="A63" s="135" t="s">
        <v>278</v>
      </c>
      <c r="B63" s="310" t="s">
        <v>63</v>
      </c>
      <c r="C63" s="150">
        <v>4</v>
      </c>
      <c r="D63" s="150"/>
      <c r="E63" s="150"/>
      <c r="F63" s="63"/>
      <c r="G63" s="642">
        <v>3.5</v>
      </c>
      <c r="H63" s="63">
        <f t="shared" si="4"/>
        <v>105</v>
      </c>
      <c r="I63" s="150">
        <f>J63+K63+L63</f>
        <v>6</v>
      </c>
      <c r="J63" s="63">
        <v>4</v>
      </c>
      <c r="K63" s="63"/>
      <c r="L63" s="152">
        <v>2</v>
      </c>
      <c r="M63" s="311">
        <f>H63-I63</f>
        <v>99</v>
      </c>
      <c r="N63" s="149"/>
      <c r="O63" s="150"/>
      <c r="P63" s="150"/>
      <c r="Q63" s="150"/>
      <c r="R63" s="150"/>
      <c r="S63" s="151"/>
      <c r="T63" s="232"/>
      <c r="U63" s="765"/>
      <c r="V63" s="766"/>
      <c r="W63" s="213"/>
      <c r="X63" s="755" t="s">
        <v>206</v>
      </c>
      <c r="Y63" s="756"/>
      <c r="Z63" s="312"/>
      <c r="AA63" s="318"/>
      <c r="AB63" s="318"/>
      <c r="AD63" s="52">
        <v>2</v>
      </c>
    </row>
    <row r="64" spans="1:28" s="53" customFormat="1" ht="15.75" customHeight="1" hidden="1">
      <c r="A64" s="331"/>
      <c r="B64" s="331"/>
      <c r="C64" s="314"/>
      <c r="D64" s="314"/>
      <c r="E64" s="314"/>
      <c r="F64" s="309"/>
      <c r="G64" s="65"/>
      <c r="H64" s="63">
        <f t="shared" si="4"/>
        <v>0</v>
      </c>
      <c r="I64" s="254"/>
      <c r="J64" s="254"/>
      <c r="K64" s="254"/>
      <c r="L64" s="315"/>
      <c r="M64" s="316"/>
      <c r="N64" s="253"/>
      <c r="O64" s="254"/>
      <c r="P64" s="254"/>
      <c r="Q64" s="254"/>
      <c r="R64" s="254"/>
      <c r="S64" s="255"/>
      <c r="T64" s="227"/>
      <c r="U64" s="764"/>
      <c r="V64" s="763"/>
      <c r="W64" s="136"/>
      <c r="X64" s="749"/>
      <c r="Y64" s="750"/>
      <c r="Z64" s="144"/>
      <c r="AA64" s="309"/>
      <c r="AB64" s="309"/>
    </row>
    <row r="65" spans="1:28" s="53" customFormat="1" ht="15.75" customHeight="1" hidden="1">
      <c r="A65" s="121"/>
      <c r="B65" s="307"/>
      <c r="C65" s="314"/>
      <c r="D65" s="314"/>
      <c r="E65" s="314"/>
      <c r="F65" s="309"/>
      <c r="G65" s="65"/>
      <c r="H65" s="63">
        <f t="shared" si="4"/>
        <v>0</v>
      </c>
      <c r="I65" s="314"/>
      <c r="J65" s="314"/>
      <c r="K65" s="314"/>
      <c r="L65" s="332"/>
      <c r="M65" s="308"/>
      <c r="N65" s="142"/>
      <c r="O65" s="67"/>
      <c r="P65" s="67"/>
      <c r="Q65" s="67"/>
      <c r="R65" s="67"/>
      <c r="S65" s="143"/>
      <c r="T65" s="227"/>
      <c r="U65" s="764"/>
      <c r="V65" s="763"/>
      <c r="W65" s="136"/>
      <c r="X65" s="749"/>
      <c r="Y65" s="750"/>
      <c r="Z65" s="144"/>
      <c r="AA65" s="309"/>
      <c r="AB65" s="309"/>
    </row>
    <row r="66" spans="1:28" s="53" customFormat="1" ht="15.75" customHeight="1">
      <c r="A66" s="226" t="s">
        <v>135</v>
      </c>
      <c r="B66" s="333" t="s">
        <v>43</v>
      </c>
      <c r="C66" s="314"/>
      <c r="D66" s="314"/>
      <c r="E66" s="314"/>
      <c r="F66" s="309"/>
      <c r="G66" s="65">
        <v>8.5</v>
      </c>
      <c r="H66" s="63">
        <f t="shared" si="4"/>
        <v>255</v>
      </c>
      <c r="I66" s="314"/>
      <c r="J66" s="314"/>
      <c r="K66" s="314"/>
      <c r="L66" s="332"/>
      <c r="M66" s="308"/>
      <c r="N66" s="142"/>
      <c r="O66" s="67"/>
      <c r="P66" s="67"/>
      <c r="Q66" s="67"/>
      <c r="R66" s="67"/>
      <c r="S66" s="143"/>
      <c r="T66" s="227"/>
      <c r="U66" s="114"/>
      <c r="V66" s="328"/>
      <c r="W66" s="136"/>
      <c r="X66" s="329"/>
      <c r="Y66" s="330"/>
      <c r="Z66" s="144"/>
      <c r="AA66" s="309"/>
      <c r="AB66" s="309"/>
    </row>
    <row r="67" spans="1:28" s="53" customFormat="1" ht="15.75" customHeight="1">
      <c r="A67" s="121"/>
      <c r="B67" s="307" t="s">
        <v>62</v>
      </c>
      <c r="C67" s="314"/>
      <c r="D67" s="314"/>
      <c r="E67" s="314"/>
      <c r="F67" s="309"/>
      <c r="G67" s="65">
        <v>3</v>
      </c>
      <c r="H67" s="63">
        <f t="shared" si="4"/>
        <v>90</v>
      </c>
      <c r="I67" s="314"/>
      <c r="J67" s="314"/>
      <c r="K67" s="314"/>
      <c r="L67" s="332"/>
      <c r="M67" s="308"/>
      <c r="N67" s="142"/>
      <c r="O67" s="67"/>
      <c r="P67" s="67"/>
      <c r="Q67" s="67"/>
      <c r="R67" s="67"/>
      <c r="S67" s="143"/>
      <c r="T67" s="227"/>
      <c r="U67" s="114"/>
      <c r="V67" s="328"/>
      <c r="W67" s="136"/>
      <c r="X67" s="329"/>
      <c r="Y67" s="330"/>
      <c r="Z67" s="144"/>
      <c r="AA67" s="309"/>
      <c r="AB67" s="309"/>
    </row>
    <row r="68" spans="1:30" s="52" customFormat="1" ht="15.75">
      <c r="A68" s="135" t="s">
        <v>279</v>
      </c>
      <c r="B68" s="310" t="s">
        <v>63</v>
      </c>
      <c r="C68" s="317">
        <v>3</v>
      </c>
      <c r="D68" s="317"/>
      <c r="E68" s="317"/>
      <c r="F68" s="318"/>
      <c r="G68" s="88">
        <v>5.5</v>
      </c>
      <c r="H68" s="317">
        <f t="shared" si="4"/>
        <v>165</v>
      </c>
      <c r="I68" s="317">
        <f>J68+K68+L68</f>
        <v>10</v>
      </c>
      <c r="J68" s="317">
        <v>8</v>
      </c>
      <c r="K68" s="317"/>
      <c r="L68" s="334">
        <v>2</v>
      </c>
      <c r="M68" s="311">
        <f>H68-I68</f>
        <v>155</v>
      </c>
      <c r="N68" s="149"/>
      <c r="O68" s="150"/>
      <c r="P68" s="150"/>
      <c r="Q68" s="150"/>
      <c r="R68" s="150"/>
      <c r="S68" s="151"/>
      <c r="T68" s="232"/>
      <c r="U68" s="765"/>
      <c r="V68" s="766"/>
      <c r="W68" s="213" t="s">
        <v>204</v>
      </c>
      <c r="X68" s="755"/>
      <c r="Y68" s="756"/>
      <c r="Z68" s="312"/>
      <c r="AA68" s="318"/>
      <c r="AB68" s="318"/>
      <c r="AD68" s="52">
        <v>2</v>
      </c>
    </row>
    <row r="69" spans="1:28" s="53" customFormat="1" ht="19.5" customHeight="1">
      <c r="A69" s="121" t="s">
        <v>136</v>
      </c>
      <c r="B69" s="313" t="s">
        <v>33</v>
      </c>
      <c r="C69" s="314"/>
      <c r="D69" s="314"/>
      <c r="E69" s="314"/>
      <c r="F69" s="309"/>
      <c r="G69" s="65">
        <v>6</v>
      </c>
      <c r="H69" s="65">
        <f>H70+H71</f>
        <v>180</v>
      </c>
      <c r="I69" s="254"/>
      <c r="J69" s="254"/>
      <c r="K69" s="254"/>
      <c r="L69" s="315"/>
      <c r="M69" s="316"/>
      <c r="N69" s="253"/>
      <c r="O69" s="254"/>
      <c r="P69" s="254"/>
      <c r="Q69" s="254"/>
      <c r="R69" s="254"/>
      <c r="S69" s="255"/>
      <c r="T69" s="227"/>
      <c r="U69" s="764"/>
      <c r="V69" s="763"/>
      <c r="W69" s="136"/>
      <c r="X69" s="749"/>
      <c r="Y69" s="750"/>
      <c r="Z69" s="144"/>
      <c r="AA69" s="309"/>
      <c r="AB69" s="309"/>
    </row>
    <row r="70" spans="1:28" s="53" customFormat="1" ht="18.75" customHeight="1">
      <c r="A70" s="121"/>
      <c r="B70" s="307" t="s">
        <v>62</v>
      </c>
      <c r="C70" s="314"/>
      <c r="D70" s="314"/>
      <c r="E70" s="314"/>
      <c r="F70" s="309"/>
      <c r="G70" s="65">
        <v>2.5</v>
      </c>
      <c r="H70" s="314">
        <f>G70*30</f>
        <v>75</v>
      </c>
      <c r="I70" s="314"/>
      <c r="J70" s="314"/>
      <c r="K70" s="314"/>
      <c r="L70" s="315"/>
      <c r="M70" s="308"/>
      <c r="N70" s="142"/>
      <c r="O70" s="67"/>
      <c r="P70" s="67"/>
      <c r="Q70" s="67"/>
      <c r="R70" s="67"/>
      <c r="S70" s="143"/>
      <c r="T70" s="227"/>
      <c r="U70" s="764"/>
      <c r="V70" s="763"/>
      <c r="W70" s="136"/>
      <c r="X70" s="749"/>
      <c r="Y70" s="750"/>
      <c r="Z70" s="144"/>
      <c r="AA70" s="309"/>
      <c r="AB70" s="309"/>
    </row>
    <row r="71" spans="1:30" s="52" customFormat="1" ht="15.75">
      <c r="A71" s="135" t="s">
        <v>137</v>
      </c>
      <c r="B71" s="310" t="s">
        <v>63</v>
      </c>
      <c r="C71" s="317">
        <v>2</v>
      </c>
      <c r="D71" s="317"/>
      <c r="E71" s="317"/>
      <c r="F71" s="318"/>
      <c r="G71" s="642">
        <v>3.5</v>
      </c>
      <c r="H71" s="317">
        <f>G71*30</f>
        <v>105</v>
      </c>
      <c r="I71" s="317">
        <f>J71+K71+L71</f>
        <v>6</v>
      </c>
      <c r="J71" s="317">
        <v>4</v>
      </c>
      <c r="K71" s="317"/>
      <c r="L71" s="319">
        <v>2</v>
      </c>
      <c r="M71" s="311">
        <f>H71-I71</f>
        <v>99</v>
      </c>
      <c r="N71" s="149"/>
      <c r="O71" s="150"/>
      <c r="P71" s="150"/>
      <c r="Q71" s="150"/>
      <c r="R71" s="150"/>
      <c r="S71" s="151"/>
      <c r="T71" s="232"/>
      <c r="U71" s="761" t="s">
        <v>206</v>
      </c>
      <c r="V71" s="756"/>
      <c r="W71" s="213"/>
      <c r="X71" s="749"/>
      <c r="Y71" s="750"/>
      <c r="Z71" s="312"/>
      <c r="AA71" s="309"/>
      <c r="AB71" s="309"/>
      <c r="AD71" s="52">
        <v>1</v>
      </c>
    </row>
    <row r="72" spans="1:28" s="52" customFormat="1" ht="15.75">
      <c r="A72" s="135"/>
      <c r="B72" s="206"/>
      <c r="C72" s="317"/>
      <c r="D72" s="317"/>
      <c r="E72" s="317"/>
      <c r="F72" s="320"/>
      <c r="G72" s="88"/>
      <c r="H72" s="317"/>
      <c r="I72" s="317"/>
      <c r="J72" s="317"/>
      <c r="K72" s="317"/>
      <c r="L72" s="152"/>
      <c r="M72" s="311"/>
      <c r="N72" s="149"/>
      <c r="O72" s="150"/>
      <c r="P72" s="150"/>
      <c r="Q72" s="150"/>
      <c r="R72" s="150"/>
      <c r="S72" s="151"/>
      <c r="T72" s="232"/>
      <c r="U72" s="761"/>
      <c r="V72" s="756"/>
      <c r="W72" s="213"/>
      <c r="X72" s="749"/>
      <c r="Y72" s="750"/>
      <c r="Z72" s="312"/>
      <c r="AA72" s="309"/>
      <c r="AB72" s="309"/>
    </row>
    <row r="73" spans="1:28" s="53" customFormat="1" ht="36.75" customHeight="1">
      <c r="A73" s="121" t="s">
        <v>138</v>
      </c>
      <c r="B73" s="313" t="s">
        <v>41</v>
      </c>
      <c r="C73" s="314"/>
      <c r="D73" s="314"/>
      <c r="E73" s="314"/>
      <c r="F73" s="309"/>
      <c r="G73" s="65">
        <f>G74+G75</f>
        <v>3.5</v>
      </c>
      <c r="H73" s="65">
        <f>H74+H75</f>
        <v>105</v>
      </c>
      <c r="I73" s="254"/>
      <c r="J73" s="254"/>
      <c r="K73" s="254"/>
      <c r="L73" s="315"/>
      <c r="M73" s="316"/>
      <c r="N73" s="253"/>
      <c r="O73" s="254"/>
      <c r="P73" s="254"/>
      <c r="Q73" s="254"/>
      <c r="R73" s="254"/>
      <c r="S73" s="255"/>
      <c r="T73" s="227"/>
      <c r="U73" s="761"/>
      <c r="V73" s="756"/>
      <c r="W73" s="136"/>
      <c r="X73" s="749"/>
      <c r="Y73" s="750"/>
      <c r="Z73" s="144"/>
      <c r="AA73" s="309"/>
      <c r="AB73" s="309"/>
    </row>
    <row r="74" spans="1:28" s="53" customFormat="1" ht="15.75">
      <c r="A74" s="121"/>
      <c r="B74" s="307" t="s">
        <v>62</v>
      </c>
      <c r="C74" s="314"/>
      <c r="D74" s="314"/>
      <c r="E74" s="314"/>
      <c r="F74" s="309"/>
      <c r="G74" s="65">
        <v>1</v>
      </c>
      <c r="H74" s="314">
        <f>G74*30</f>
        <v>30</v>
      </c>
      <c r="I74" s="314"/>
      <c r="J74" s="314"/>
      <c r="K74" s="314"/>
      <c r="L74" s="68"/>
      <c r="M74" s="308"/>
      <c r="N74" s="142"/>
      <c r="O74" s="67"/>
      <c r="P74" s="67"/>
      <c r="Q74" s="67"/>
      <c r="R74" s="67"/>
      <c r="S74" s="143"/>
      <c r="T74" s="227"/>
      <c r="U74" s="761"/>
      <c r="V74" s="756"/>
      <c r="W74" s="136"/>
      <c r="X74" s="749"/>
      <c r="Y74" s="750"/>
      <c r="Z74" s="144"/>
      <c r="AA74" s="309"/>
      <c r="AB74" s="309"/>
    </row>
    <row r="75" spans="1:30" s="52" customFormat="1" ht="15.75">
      <c r="A75" s="135" t="s">
        <v>139</v>
      </c>
      <c r="B75" s="310" t="s">
        <v>63</v>
      </c>
      <c r="C75" s="317">
        <v>4</v>
      </c>
      <c r="D75" s="317"/>
      <c r="E75" s="317"/>
      <c r="F75" s="318"/>
      <c r="G75" s="642">
        <v>2.5</v>
      </c>
      <c r="H75" s="317">
        <f>G75*30</f>
        <v>75</v>
      </c>
      <c r="I75" s="317">
        <f>J75+K75+L75</f>
        <v>4</v>
      </c>
      <c r="J75" s="317">
        <v>4</v>
      </c>
      <c r="K75" s="317"/>
      <c r="L75" s="152"/>
      <c r="M75" s="311">
        <f>H75-I75</f>
        <v>71</v>
      </c>
      <c r="N75" s="149"/>
      <c r="O75" s="150"/>
      <c r="P75" s="150"/>
      <c r="Q75" s="150"/>
      <c r="R75" s="150"/>
      <c r="S75" s="151"/>
      <c r="T75" s="232"/>
      <c r="U75" s="761"/>
      <c r="V75" s="756"/>
      <c r="W75" s="213"/>
      <c r="X75" s="755" t="s">
        <v>195</v>
      </c>
      <c r="Y75" s="756"/>
      <c r="Z75" s="312"/>
      <c r="AA75" s="309"/>
      <c r="AB75" s="309"/>
      <c r="AD75" s="52">
        <v>2</v>
      </c>
    </row>
    <row r="76" spans="1:28" s="41" customFormat="1" ht="15.75">
      <c r="A76" s="335" t="s">
        <v>140</v>
      </c>
      <c r="B76" s="313" t="s">
        <v>234</v>
      </c>
      <c r="C76" s="314"/>
      <c r="D76" s="314"/>
      <c r="E76" s="314"/>
      <c r="F76" s="309"/>
      <c r="G76" s="336">
        <f>G77+G78</f>
        <v>4</v>
      </c>
      <c r="H76" s="336">
        <f>H77+H78</f>
        <v>120</v>
      </c>
      <c r="I76" s="254"/>
      <c r="J76" s="314"/>
      <c r="K76" s="314"/>
      <c r="L76" s="332"/>
      <c r="M76" s="308"/>
      <c r="N76" s="142"/>
      <c r="O76" s="67"/>
      <c r="P76" s="67"/>
      <c r="Q76" s="67"/>
      <c r="R76" s="67"/>
      <c r="S76" s="143"/>
      <c r="T76" s="227"/>
      <c r="U76" s="761"/>
      <c r="V76" s="756"/>
      <c r="W76" s="136"/>
      <c r="X76" s="749"/>
      <c r="Y76" s="750"/>
      <c r="Z76" s="144"/>
      <c r="AA76" s="309"/>
      <c r="AB76" s="309"/>
    </row>
    <row r="77" spans="1:28" s="41" customFormat="1" ht="15.75">
      <c r="A77" s="335"/>
      <c r="B77" s="307" t="s">
        <v>62</v>
      </c>
      <c r="C77" s="314"/>
      <c r="D77" s="314"/>
      <c r="E77" s="314"/>
      <c r="F77" s="309"/>
      <c r="G77" s="64">
        <v>1</v>
      </c>
      <c r="H77" s="314">
        <f>G77*30</f>
        <v>30</v>
      </c>
      <c r="I77" s="254"/>
      <c r="J77" s="314"/>
      <c r="K77" s="314"/>
      <c r="L77" s="332"/>
      <c r="M77" s="308"/>
      <c r="N77" s="142"/>
      <c r="O77" s="67"/>
      <c r="P77" s="67"/>
      <c r="Q77" s="67"/>
      <c r="R77" s="67"/>
      <c r="S77" s="143"/>
      <c r="T77" s="227"/>
      <c r="U77" s="761"/>
      <c r="V77" s="756"/>
      <c r="W77" s="136"/>
      <c r="X77" s="749"/>
      <c r="Y77" s="750"/>
      <c r="Z77" s="144"/>
      <c r="AA77" s="309"/>
      <c r="AB77" s="309"/>
    </row>
    <row r="78" spans="1:30" s="52" customFormat="1" ht="15.75">
      <c r="A78" s="337" t="s">
        <v>141</v>
      </c>
      <c r="B78" s="310" t="s">
        <v>63</v>
      </c>
      <c r="C78" s="317"/>
      <c r="D78" s="317">
        <v>3</v>
      </c>
      <c r="E78" s="317"/>
      <c r="F78" s="318"/>
      <c r="G78" s="70">
        <v>3</v>
      </c>
      <c r="H78" s="317">
        <f>G78*30</f>
        <v>90</v>
      </c>
      <c r="I78" s="338">
        <f>J78+K78+L78</f>
        <v>6</v>
      </c>
      <c r="J78" s="317">
        <v>4</v>
      </c>
      <c r="K78" s="317"/>
      <c r="L78" s="334">
        <v>2</v>
      </c>
      <c r="M78" s="311">
        <f>H78-I78</f>
        <v>84</v>
      </c>
      <c r="N78" s="149"/>
      <c r="O78" s="150"/>
      <c r="P78" s="150"/>
      <c r="Q78" s="150"/>
      <c r="R78" s="150"/>
      <c r="S78" s="151"/>
      <c r="T78" s="232"/>
      <c r="U78" s="761"/>
      <c r="V78" s="756"/>
      <c r="W78" s="213" t="s">
        <v>206</v>
      </c>
      <c r="X78" s="749"/>
      <c r="Y78" s="750"/>
      <c r="Z78" s="312"/>
      <c r="AA78" s="309"/>
      <c r="AB78" s="309"/>
      <c r="AD78" s="52">
        <v>2</v>
      </c>
    </row>
    <row r="79" spans="1:30" s="53" customFormat="1" ht="15.75">
      <c r="A79" s="121" t="s">
        <v>142</v>
      </c>
      <c r="B79" s="206" t="s">
        <v>40</v>
      </c>
      <c r="C79" s="317"/>
      <c r="D79" s="317">
        <v>4</v>
      </c>
      <c r="E79" s="317"/>
      <c r="F79" s="318"/>
      <c r="G79" s="88">
        <v>3.5</v>
      </c>
      <c r="H79" s="317">
        <f>G79*30</f>
        <v>105</v>
      </c>
      <c r="I79" s="317">
        <f>J79+K79+L79</f>
        <v>4</v>
      </c>
      <c r="J79" s="317">
        <v>4</v>
      </c>
      <c r="K79" s="317"/>
      <c r="L79" s="319"/>
      <c r="M79" s="311">
        <f>H79-I79</f>
        <v>101</v>
      </c>
      <c r="N79" s="149"/>
      <c r="O79" s="150"/>
      <c r="P79" s="150"/>
      <c r="Q79" s="150"/>
      <c r="R79" s="150"/>
      <c r="S79" s="151"/>
      <c r="T79" s="232"/>
      <c r="U79" s="761"/>
      <c r="V79" s="756"/>
      <c r="W79" s="213"/>
      <c r="X79" s="755" t="s">
        <v>195</v>
      </c>
      <c r="Y79" s="756"/>
      <c r="Z79" s="144"/>
      <c r="AA79" s="309"/>
      <c r="AB79" s="309"/>
      <c r="AD79" s="53">
        <v>2</v>
      </c>
    </row>
    <row r="80" spans="1:28" s="53" customFormat="1" ht="15.75">
      <c r="A80" s="121" t="s">
        <v>143</v>
      </c>
      <c r="B80" s="313" t="s">
        <v>34</v>
      </c>
      <c r="C80" s="314"/>
      <c r="D80" s="314"/>
      <c r="E80" s="314"/>
      <c r="F80" s="309"/>
      <c r="G80" s="65">
        <f>G81+G82</f>
        <v>3.5</v>
      </c>
      <c r="H80" s="65">
        <f>H81+H82</f>
        <v>105</v>
      </c>
      <c r="I80" s="254"/>
      <c r="J80" s="254"/>
      <c r="K80" s="254"/>
      <c r="L80" s="315"/>
      <c r="M80" s="316"/>
      <c r="N80" s="253"/>
      <c r="O80" s="254"/>
      <c r="P80" s="254"/>
      <c r="Q80" s="254"/>
      <c r="R80" s="254"/>
      <c r="S80" s="255"/>
      <c r="T80" s="227"/>
      <c r="U80" s="761"/>
      <c r="V80" s="756"/>
      <c r="W80" s="136"/>
      <c r="X80" s="749"/>
      <c r="Y80" s="750"/>
      <c r="Z80" s="144"/>
      <c r="AA80" s="309"/>
      <c r="AB80" s="309"/>
    </row>
    <row r="81" spans="1:28" s="53" customFormat="1" ht="18.75" customHeight="1">
      <c r="A81" s="121"/>
      <c r="B81" s="307" t="s">
        <v>62</v>
      </c>
      <c r="C81" s="314"/>
      <c r="D81" s="314"/>
      <c r="E81" s="314"/>
      <c r="F81" s="309"/>
      <c r="G81" s="65">
        <v>1</v>
      </c>
      <c r="H81" s="314">
        <f>G81*30</f>
        <v>30</v>
      </c>
      <c r="I81" s="314"/>
      <c r="J81" s="314"/>
      <c r="K81" s="314"/>
      <c r="L81" s="315"/>
      <c r="M81" s="308"/>
      <c r="N81" s="142"/>
      <c r="O81" s="67"/>
      <c r="P81" s="67"/>
      <c r="Q81" s="67"/>
      <c r="R81" s="67"/>
      <c r="S81" s="143"/>
      <c r="T81" s="227"/>
      <c r="U81" s="761"/>
      <c r="V81" s="756"/>
      <c r="W81" s="136"/>
      <c r="X81" s="749"/>
      <c r="Y81" s="750"/>
      <c r="Z81" s="144"/>
      <c r="AA81" s="309"/>
      <c r="AB81" s="309"/>
    </row>
    <row r="82" spans="1:30" s="52" customFormat="1" ht="21" customHeight="1">
      <c r="A82" s="135" t="s">
        <v>144</v>
      </c>
      <c r="B82" s="310" t="s">
        <v>63</v>
      </c>
      <c r="C82" s="317">
        <v>4</v>
      </c>
      <c r="D82" s="338"/>
      <c r="E82" s="338"/>
      <c r="F82" s="318"/>
      <c r="G82" s="642">
        <v>2.5</v>
      </c>
      <c r="H82" s="317">
        <f>G82*30</f>
        <v>75</v>
      </c>
      <c r="I82" s="317">
        <f>J82+K82+L82</f>
        <v>4</v>
      </c>
      <c r="J82" s="317">
        <v>4</v>
      </c>
      <c r="K82" s="317"/>
      <c r="L82" s="319"/>
      <c r="M82" s="311">
        <f>H82-I82</f>
        <v>71</v>
      </c>
      <c r="N82" s="149"/>
      <c r="O82" s="150"/>
      <c r="P82" s="150"/>
      <c r="Q82" s="150"/>
      <c r="R82" s="150"/>
      <c r="S82" s="151"/>
      <c r="T82" s="232"/>
      <c r="U82" s="761"/>
      <c r="V82" s="756"/>
      <c r="W82" s="213"/>
      <c r="X82" s="755" t="s">
        <v>195</v>
      </c>
      <c r="Y82" s="756"/>
      <c r="Z82" s="312"/>
      <c r="AA82" s="309"/>
      <c r="AB82" s="309"/>
      <c r="AD82" s="52">
        <v>2</v>
      </c>
    </row>
    <row r="83" spans="1:28" s="53" customFormat="1" ht="19.5" customHeight="1">
      <c r="A83" s="121" t="s">
        <v>145</v>
      </c>
      <c r="B83" s="313" t="s">
        <v>64</v>
      </c>
      <c r="C83" s="314"/>
      <c r="D83" s="314"/>
      <c r="E83" s="314"/>
      <c r="F83" s="309"/>
      <c r="G83" s="65">
        <f>G84+G85</f>
        <v>3</v>
      </c>
      <c r="H83" s="65">
        <f>H84+H85</f>
        <v>90</v>
      </c>
      <c r="I83" s="314"/>
      <c r="J83" s="314"/>
      <c r="K83" s="314"/>
      <c r="L83" s="68"/>
      <c r="M83" s="308"/>
      <c r="N83" s="142"/>
      <c r="O83" s="67"/>
      <c r="P83" s="67"/>
      <c r="Q83" s="67"/>
      <c r="R83" s="67"/>
      <c r="S83" s="143"/>
      <c r="T83" s="227"/>
      <c r="U83" s="761"/>
      <c r="V83" s="756"/>
      <c r="W83" s="136"/>
      <c r="X83" s="749"/>
      <c r="Y83" s="750"/>
      <c r="Z83" s="144"/>
      <c r="AA83" s="309"/>
      <c r="AB83" s="309"/>
    </row>
    <row r="84" spans="1:28" s="53" customFormat="1" ht="16.5" customHeight="1">
      <c r="A84" s="121"/>
      <c r="B84" s="307" t="s">
        <v>62</v>
      </c>
      <c r="C84" s="314"/>
      <c r="D84" s="314"/>
      <c r="E84" s="314"/>
      <c r="F84" s="309"/>
      <c r="G84" s="65">
        <v>0.5</v>
      </c>
      <c r="H84" s="314">
        <f aca="true" t="shared" si="5" ref="H84:H89">G84*30</f>
        <v>15</v>
      </c>
      <c r="I84" s="314"/>
      <c r="J84" s="314"/>
      <c r="K84" s="314"/>
      <c r="L84" s="68"/>
      <c r="M84" s="308"/>
      <c r="N84" s="142"/>
      <c r="O84" s="67"/>
      <c r="P84" s="67"/>
      <c r="Q84" s="67"/>
      <c r="R84" s="67"/>
      <c r="S84" s="143"/>
      <c r="T84" s="223"/>
      <c r="U84" s="761"/>
      <c r="V84" s="756"/>
      <c r="W84" s="105"/>
      <c r="X84" s="749"/>
      <c r="Y84" s="750"/>
      <c r="Z84" s="114"/>
      <c r="AA84" s="309"/>
      <c r="AB84" s="309"/>
    </row>
    <row r="85" spans="1:30" s="52" customFormat="1" ht="16.5" customHeight="1">
      <c r="A85" s="135" t="s">
        <v>146</v>
      </c>
      <c r="B85" s="310" t="s">
        <v>63</v>
      </c>
      <c r="C85" s="317">
        <v>3</v>
      </c>
      <c r="D85" s="317"/>
      <c r="E85" s="317"/>
      <c r="F85" s="318"/>
      <c r="G85" s="88">
        <v>2.5</v>
      </c>
      <c r="H85" s="317">
        <f t="shared" si="5"/>
        <v>75</v>
      </c>
      <c r="I85" s="317">
        <f>J85+K85+L85</f>
        <v>4</v>
      </c>
      <c r="J85" s="317">
        <v>4</v>
      </c>
      <c r="K85" s="317"/>
      <c r="L85" s="152">
        <v>0</v>
      </c>
      <c r="M85" s="311">
        <f>H85-I85</f>
        <v>71</v>
      </c>
      <c r="N85" s="149"/>
      <c r="O85" s="150"/>
      <c r="P85" s="150"/>
      <c r="Q85" s="150"/>
      <c r="R85" s="150"/>
      <c r="S85" s="151"/>
      <c r="T85" s="232"/>
      <c r="U85" s="761"/>
      <c r="V85" s="756"/>
      <c r="W85" s="213" t="s">
        <v>195</v>
      </c>
      <c r="X85" s="749"/>
      <c r="Y85" s="750"/>
      <c r="Z85" s="196"/>
      <c r="AA85" s="309"/>
      <c r="AB85" s="309"/>
      <c r="AD85" s="52">
        <v>2</v>
      </c>
    </row>
    <row r="86" spans="1:28" s="53" customFormat="1" ht="38.25" customHeight="1">
      <c r="A86" s="121" t="s">
        <v>147</v>
      </c>
      <c r="B86" s="339" t="s">
        <v>148</v>
      </c>
      <c r="C86" s="314"/>
      <c r="D86" s="314"/>
      <c r="E86" s="314"/>
      <c r="F86" s="309"/>
      <c r="G86" s="65">
        <f>G87+G88+G89</f>
        <v>4</v>
      </c>
      <c r="H86" s="64">
        <f t="shared" si="5"/>
        <v>120</v>
      </c>
      <c r="I86" s="254"/>
      <c r="J86" s="254"/>
      <c r="K86" s="254"/>
      <c r="L86" s="315"/>
      <c r="M86" s="316"/>
      <c r="N86" s="253"/>
      <c r="O86" s="254"/>
      <c r="P86" s="254"/>
      <c r="Q86" s="254"/>
      <c r="R86" s="254"/>
      <c r="S86" s="255"/>
      <c r="T86" s="227"/>
      <c r="U86" s="761"/>
      <c r="V86" s="756"/>
      <c r="W86" s="105"/>
      <c r="X86" s="749"/>
      <c r="Y86" s="750"/>
      <c r="Z86" s="114"/>
      <c r="AA86" s="309"/>
      <c r="AB86" s="309"/>
    </row>
    <row r="87" spans="1:28" s="53" customFormat="1" ht="31.5" customHeight="1">
      <c r="A87" s="121"/>
      <c r="B87" s="340" t="s">
        <v>247</v>
      </c>
      <c r="C87" s="341"/>
      <c r="D87" s="342"/>
      <c r="E87" s="342"/>
      <c r="F87" s="341"/>
      <c r="G87" s="357">
        <v>2</v>
      </c>
      <c r="H87" s="342">
        <f t="shared" si="5"/>
        <v>60</v>
      </c>
      <c r="I87" s="254"/>
      <c r="J87" s="254"/>
      <c r="K87" s="254"/>
      <c r="L87" s="315"/>
      <c r="M87" s="316"/>
      <c r="N87" s="253"/>
      <c r="O87" s="254"/>
      <c r="P87" s="254"/>
      <c r="Q87" s="254"/>
      <c r="R87" s="254"/>
      <c r="S87" s="255"/>
      <c r="T87" s="223"/>
      <c r="U87" s="761"/>
      <c r="V87" s="756"/>
      <c r="W87" s="105"/>
      <c r="X87" s="749"/>
      <c r="Y87" s="750"/>
      <c r="Z87" s="114"/>
      <c r="AA87" s="309"/>
      <c r="AB87" s="309"/>
    </row>
    <row r="88" spans="1:28" s="53" customFormat="1" ht="16.5" customHeight="1">
      <c r="A88" s="121"/>
      <c r="B88" s="343" t="s">
        <v>248</v>
      </c>
      <c r="C88" s="314"/>
      <c r="D88" s="314"/>
      <c r="E88" s="314"/>
      <c r="F88" s="309"/>
      <c r="G88" s="357">
        <v>0.5</v>
      </c>
      <c r="H88" s="64">
        <f t="shared" si="5"/>
        <v>15</v>
      </c>
      <c r="I88" s="314"/>
      <c r="J88" s="314"/>
      <c r="K88" s="314"/>
      <c r="L88" s="68"/>
      <c r="M88" s="308"/>
      <c r="N88" s="142"/>
      <c r="O88" s="67"/>
      <c r="P88" s="67"/>
      <c r="Q88" s="67"/>
      <c r="R88" s="67"/>
      <c r="S88" s="143"/>
      <c r="T88" s="223"/>
      <c r="U88" s="761"/>
      <c r="V88" s="756"/>
      <c r="W88" s="105"/>
      <c r="X88" s="749"/>
      <c r="Y88" s="750"/>
      <c r="Z88" s="114"/>
      <c r="AA88" s="309"/>
      <c r="AB88" s="309"/>
    </row>
    <row r="89" spans="1:30" s="52" customFormat="1" ht="16.5" customHeight="1">
      <c r="A89" s="135" t="s">
        <v>149</v>
      </c>
      <c r="B89" s="310" t="s">
        <v>63</v>
      </c>
      <c r="C89" s="317">
        <v>5</v>
      </c>
      <c r="D89" s="317"/>
      <c r="E89" s="317"/>
      <c r="F89" s="318"/>
      <c r="G89" s="643">
        <v>1.5</v>
      </c>
      <c r="H89" s="63">
        <f t="shared" si="5"/>
        <v>45</v>
      </c>
      <c r="I89" s="317">
        <v>4</v>
      </c>
      <c r="J89" s="317">
        <v>4</v>
      </c>
      <c r="K89" s="317"/>
      <c r="L89" s="152"/>
      <c r="M89" s="311">
        <f>H89-I89</f>
        <v>41</v>
      </c>
      <c r="N89" s="149"/>
      <c r="O89" s="150"/>
      <c r="P89" s="150"/>
      <c r="Q89" s="150"/>
      <c r="R89" s="150"/>
      <c r="S89" s="151"/>
      <c r="T89" s="197"/>
      <c r="U89" s="761"/>
      <c r="V89" s="756"/>
      <c r="W89" s="122"/>
      <c r="X89" s="749"/>
      <c r="Y89" s="750"/>
      <c r="Z89" s="196" t="s">
        <v>195</v>
      </c>
      <c r="AA89" s="309"/>
      <c r="AB89" s="309"/>
      <c r="AD89" s="52">
        <v>3</v>
      </c>
    </row>
    <row r="90" spans="1:28" s="41" customFormat="1" ht="15.75">
      <c r="A90" s="121" t="s">
        <v>150</v>
      </c>
      <c r="B90" s="313" t="s">
        <v>42</v>
      </c>
      <c r="C90" s="67"/>
      <c r="D90" s="67"/>
      <c r="E90" s="67"/>
      <c r="F90" s="64"/>
      <c r="G90" s="65">
        <f>G91+G92</f>
        <v>4</v>
      </c>
      <c r="H90" s="65">
        <f>H91+H92</f>
        <v>120</v>
      </c>
      <c r="I90" s="322"/>
      <c r="J90" s="322"/>
      <c r="K90" s="322"/>
      <c r="L90" s="323"/>
      <c r="M90" s="324"/>
      <c r="N90" s="325"/>
      <c r="O90" s="322"/>
      <c r="P90" s="322"/>
      <c r="Q90" s="322"/>
      <c r="R90" s="322"/>
      <c r="S90" s="326"/>
      <c r="T90" s="223"/>
      <c r="U90" s="761"/>
      <c r="V90" s="756"/>
      <c r="W90" s="105"/>
      <c r="X90" s="749"/>
      <c r="Y90" s="750"/>
      <c r="Z90" s="344"/>
      <c r="AA90" s="309"/>
      <c r="AB90" s="309"/>
    </row>
    <row r="91" spans="1:28" s="41" customFormat="1" ht="15.75">
      <c r="A91" s="121"/>
      <c r="B91" s="307" t="s">
        <v>62</v>
      </c>
      <c r="C91" s="67"/>
      <c r="D91" s="67"/>
      <c r="E91" s="67"/>
      <c r="F91" s="64"/>
      <c r="G91" s="65">
        <v>1</v>
      </c>
      <c r="H91" s="64">
        <f>G91*30</f>
        <v>30</v>
      </c>
      <c r="I91" s="67"/>
      <c r="J91" s="64"/>
      <c r="K91" s="64"/>
      <c r="L91" s="68"/>
      <c r="M91" s="308"/>
      <c r="N91" s="142"/>
      <c r="O91" s="67"/>
      <c r="P91" s="67"/>
      <c r="Q91" s="67"/>
      <c r="R91" s="67"/>
      <c r="S91" s="143"/>
      <c r="T91" s="227"/>
      <c r="U91" s="761"/>
      <c r="V91" s="756"/>
      <c r="W91" s="136"/>
      <c r="X91" s="749"/>
      <c r="Y91" s="750"/>
      <c r="Z91" s="345"/>
      <c r="AA91" s="309"/>
      <c r="AB91" s="309"/>
    </row>
    <row r="92" spans="1:30" s="52" customFormat="1" ht="17.25" customHeight="1">
      <c r="A92" s="135" t="s">
        <v>151</v>
      </c>
      <c r="B92" s="310" t="s">
        <v>63</v>
      </c>
      <c r="C92" s="150">
        <v>5</v>
      </c>
      <c r="D92" s="150"/>
      <c r="E92" s="150"/>
      <c r="F92" s="63"/>
      <c r="G92" s="88">
        <v>3</v>
      </c>
      <c r="H92" s="63">
        <f>G92*30</f>
        <v>90</v>
      </c>
      <c r="I92" s="150">
        <f>J92+K92+L92</f>
        <v>10</v>
      </c>
      <c r="J92" s="63">
        <v>8</v>
      </c>
      <c r="K92" s="63"/>
      <c r="L92" s="152">
        <v>2</v>
      </c>
      <c r="M92" s="311">
        <f>H92-I92</f>
        <v>80</v>
      </c>
      <c r="N92" s="149"/>
      <c r="O92" s="150"/>
      <c r="P92" s="150"/>
      <c r="Q92" s="150"/>
      <c r="R92" s="150"/>
      <c r="S92" s="151"/>
      <c r="T92" s="232"/>
      <c r="U92" s="761"/>
      <c r="V92" s="756"/>
      <c r="W92" s="213"/>
      <c r="X92" s="749"/>
      <c r="Y92" s="750"/>
      <c r="Z92" s="312" t="s">
        <v>204</v>
      </c>
      <c r="AA92" s="309"/>
      <c r="AB92" s="309"/>
      <c r="AD92" s="52">
        <v>3</v>
      </c>
    </row>
    <row r="93" spans="1:28" s="53" customFormat="1" ht="15.75">
      <c r="A93" s="121" t="s">
        <v>152</v>
      </c>
      <c r="B93" s="313" t="s">
        <v>59</v>
      </c>
      <c r="C93" s="314"/>
      <c r="D93" s="314"/>
      <c r="E93" s="314"/>
      <c r="F93" s="309"/>
      <c r="G93" s="65">
        <f>G94+G95</f>
        <v>3</v>
      </c>
      <c r="H93" s="65">
        <f>H94+H95</f>
        <v>90</v>
      </c>
      <c r="I93" s="254"/>
      <c r="J93" s="254"/>
      <c r="K93" s="254"/>
      <c r="L93" s="315"/>
      <c r="M93" s="308"/>
      <c r="N93" s="142"/>
      <c r="O93" s="67"/>
      <c r="P93" s="67"/>
      <c r="Q93" s="67"/>
      <c r="R93" s="67"/>
      <c r="S93" s="143"/>
      <c r="T93" s="227"/>
      <c r="U93" s="761"/>
      <c r="V93" s="756"/>
      <c r="W93" s="136"/>
      <c r="X93" s="749"/>
      <c r="Y93" s="750"/>
      <c r="Z93" s="144"/>
      <c r="AA93" s="309"/>
      <c r="AB93" s="309"/>
    </row>
    <row r="94" spans="1:28" s="53" customFormat="1" ht="15.75">
      <c r="A94" s="121"/>
      <c r="B94" s="307" t="s">
        <v>62</v>
      </c>
      <c r="C94" s="314"/>
      <c r="D94" s="314"/>
      <c r="E94" s="314"/>
      <c r="F94" s="309"/>
      <c r="G94" s="65">
        <v>1</v>
      </c>
      <c r="H94" s="314">
        <f>G94*30</f>
        <v>30</v>
      </c>
      <c r="I94" s="314"/>
      <c r="J94" s="314"/>
      <c r="K94" s="314"/>
      <c r="L94" s="68"/>
      <c r="M94" s="308"/>
      <c r="N94" s="142"/>
      <c r="O94" s="67"/>
      <c r="P94" s="67"/>
      <c r="Q94" s="67"/>
      <c r="R94" s="67"/>
      <c r="S94" s="143"/>
      <c r="T94" s="227"/>
      <c r="U94" s="761"/>
      <c r="V94" s="756"/>
      <c r="W94" s="136"/>
      <c r="X94" s="749"/>
      <c r="Y94" s="750"/>
      <c r="Z94" s="144"/>
      <c r="AA94" s="309"/>
      <c r="AB94" s="309"/>
    </row>
    <row r="95" spans="1:30" s="52" customFormat="1" ht="15.75">
      <c r="A95" s="135" t="s">
        <v>153</v>
      </c>
      <c r="B95" s="310" t="s">
        <v>63</v>
      </c>
      <c r="C95" s="317"/>
      <c r="D95" s="317">
        <v>1</v>
      </c>
      <c r="E95" s="317"/>
      <c r="F95" s="318"/>
      <c r="G95" s="642">
        <v>2</v>
      </c>
      <c r="H95" s="317">
        <f>G95*30</f>
        <v>60</v>
      </c>
      <c r="I95" s="317">
        <f>J95+K95+L95</f>
        <v>4</v>
      </c>
      <c r="J95" s="317">
        <v>4</v>
      </c>
      <c r="K95" s="317"/>
      <c r="L95" s="152"/>
      <c r="M95" s="311">
        <f>H95-I95</f>
        <v>56</v>
      </c>
      <c r="N95" s="149"/>
      <c r="O95" s="150"/>
      <c r="P95" s="150"/>
      <c r="Q95" s="150"/>
      <c r="R95" s="150"/>
      <c r="S95" s="151"/>
      <c r="T95" s="232" t="s">
        <v>195</v>
      </c>
      <c r="U95" s="761"/>
      <c r="V95" s="756"/>
      <c r="W95" s="213"/>
      <c r="X95" s="749"/>
      <c r="Y95" s="750"/>
      <c r="Z95" s="312"/>
      <c r="AA95" s="309"/>
      <c r="AB95" s="309"/>
      <c r="AD95" s="52">
        <v>1</v>
      </c>
    </row>
    <row r="96" spans="1:28" s="53" customFormat="1" ht="15.75">
      <c r="A96" s="121" t="s">
        <v>154</v>
      </c>
      <c r="B96" s="313" t="s">
        <v>39</v>
      </c>
      <c r="C96" s="314"/>
      <c r="D96" s="314"/>
      <c r="E96" s="314"/>
      <c r="F96" s="309"/>
      <c r="G96" s="65">
        <f>G97+G98</f>
        <v>4</v>
      </c>
      <c r="H96" s="65">
        <f>H97+H98</f>
        <v>120</v>
      </c>
      <c r="I96" s="254"/>
      <c r="J96" s="254"/>
      <c r="K96" s="254"/>
      <c r="L96" s="315"/>
      <c r="M96" s="316"/>
      <c r="N96" s="253"/>
      <c r="O96" s="254"/>
      <c r="P96" s="254"/>
      <c r="Q96" s="254"/>
      <c r="R96" s="254"/>
      <c r="S96" s="255"/>
      <c r="T96" s="227"/>
      <c r="U96" s="761"/>
      <c r="V96" s="756"/>
      <c r="W96" s="136"/>
      <c r="X96" s="749"/>
      <c r="Y96" s="750"/>
      <c r="Z96" s="144"/>
      <c r="AA96" s="309"/>
      <c r="AB96" s="309"/>
    </row>
    <row r="97" spans="1:28" s="53" customFormat="1" ht="15.75">
      <c r="A97" s="121"/>
      <c r="B97" s="307" t="s">
        <v>62</v>
      </c>
      <c r="C97" s="314"/>
      <c r="D97" s="314"/>
      <c r="E97" s="314"/>
      <c r="F97" s="309"/>
      <c r="G97" s="65">
        <v>1</v>
      </c>
      <c r="H97" s="314">
        <f>G97*30</f>
        <v>30</v>
      </c>
      <c r="I97" s="314"/>
      <c r="J97" s="314"/>
      <c r="K97" s="314"/>
      <c r="L97" s="315"/>
      <c r="M97" s="308"/>
      <c r="N97" s="142"/>
      <c r="O97" s="67"/>
      <c r="P97" s="67"/>
      <c r="Q97" s="67"/>
      <c r="R97" s="67"/>
      <c r="S97" s="143"/>
      <c r="T97" s="227"/>
      <c r="U97" s="761"/>
      <c r="V97" s="756"/>
      <c r="W97" s="136"/>
      <c r="X97" s="749"/>
      <c r="Y97" s="750"/>
      <c r="Z97" s="144"/>
      <c r="AA97" s="309"/>
      <c r="AB97" s="309"/>
    </row>
    <row r="98" spans="1:30" s="52" customFormat="1" ht="15.75">
      <c r="A98" s="135" t="s">
        <v>155</v>
      </c>
      <c r="B98" s="310" t="s">
        <v>63</v>
      </c>
      <c r="C98" s="317">
        <v>3</v>
      </c>
      <c r="D98" s="317"/>
      <c r="E98" s="317"/>
      <c r="F98" s="318"/>
      <c r="G98" s="642">
        <v>3</v>
      </c>
      <c r="H98" s="317">
        <f>G98*30</f>
        <v>90</v>
      </c>
      <c r="I98" s="317">
        <f>J98+K98+L98</f>
        <v>6</v>
      </c>
      <c r="J98" s="317">
        <v>4</v>
      </c>
      <c r="K98" s="317"/>
      <c r="L98" s="334">
        <v>2</v>
      </c>
      <c r="M98" s="311">
        <f>H98-I98</f>
        <v>84</v>
      </c>
      <c r="N98" s="149"/>
      <c r="O98" s="150"/>
      <c r="P98" s="150"/>
      <c r="Q98" s="150"/>
      <c r="R98" s="150"/>
      <c r="S98" s="151"/>
      <c r="T98" s="232"/>
      <c r="U98" s="761"/>
      <c r="V98" s="756"/>
      <c r="W98" s="213" t="s">
        <v>206</v>
      </c>
      <c r="X98" s="749"/>
      <c r="Y98" s="750"/>
      <c r="Z98" s="312"/>
      <c r="AA98" s="309"/>
      <c r="AB98" s="309"/>
      <c r="AD98" s="52">
        <v>2</v>
      </c>
    </row>
    <row r="99" spans="1:28" s="53" customFormat="1" ht="15.75">
      <c r="A99" s="121" t="s">
        <v>156</v>
      </c>
      <c r="B99" s="313" t="s">
        <v>67</v>
      </c>
      <c r="C99" s="314"/>
      <c r="D99" s="254"/>
      <c r="E99" s="254"/>
      <c r="F99" s="309"/>
      <c r="G99" s="65">
        <f>G100+G101</f>
        <v>3</v>
      </c>
      <c r="H99" s="65">
        <f>H100+H101</f>
        <v>90</v>
      </c>
      <c r="I99" s="314"/>
      <c r="J99" s="314"/>
      <c r="K99" s="314"/>
      <c r="L99" s="68"/>
      <c r="M99" s="308"/>
      <c r="N99" s="142"/>
      <c r="O99" s="67"/>
      <c r="P99" s="67"/>
      <c r="Q99" s="67"/>
      <c r="R99" s="67"/>
      <c r="S99" s="143"/>
      <c r="T99" s="227"/>
      <c r="U99" s="761"/>
      <c r="V99" s="756"/>
      <c r="W99" s="136"/>
      <c r="X99" s="749"/>
      <c r="Y99" s="750"/>
      <c r="Z99" s="144"/>
      <c r="AA99" s="309"/>
      <c r="AB99" s="309"/>
    </row>
    <row r="100" spans="1:28" s="53" customFormat="1" ht="15.75">
      <c r="A100" s="121"/>
      <c r="B100" s="307" t="s">
        <v>62</v>
      </c>
      <c r="C100" s="314"/>
      <c r="D100" s="254"/>
      <c r="E100" s="254"/>
      <c r="F100" s="309"/>
      <c r="G100" s="65">
        <v>1</v>
      </c>
      <c r="H100" s="314">
        <f>G100*30</f>
        <v>30</v>
      </c>
      <c r="I100" s="314"/>
      <c r="J100" s="314"/>
      <c r="K100" s="314"/>
      <c r="L100" s="68"/>
      <c r="M100" s="308"/>
      <c r="N100" s="142"/>
      <c r="O100" s="67"/>
      <c r="P100" s="67"/>
      <c r="Q100" s="67"/>
      <c r="R100" s="67"/>
      <c r="S100" s="143"/>
      <c r="T100" s="227"/>
      <c r="U100" s="761"/>
      <c r="V100" s="756"/>
      <c r="W100" s="136"/>
      <c r="X100" s="749"/>
      <c r="Y100" s="750"/>
      <c r="Z100" s="144"/>
      <c r="AA100" s="309"/>
      <c r="AB100" s="309"/>
    </row>
    <row r="101" spans="1:30" s="52" customFormat="1" ht="15.75">
      <c r="A101" s="135" t="s">
        <v>157</v>
      </c>
      <c r="B101" s="310" t="s">
        <v>63</v>
      </c>
      <c r="C101" s="317"/>
      <c r="D101" s="338">
        <v>4</v>
      </c>
      <c r="E101" s="338"/>
      <c r="F101" s="318"/>
      <c r="G101" s="642">
        <v>2</v>
      </c>
      <c r="H101" s="317">
        <f>G101*30</f>
        <v>60</v>
      </c>
      <c r="I101" s="317">
        <v>4</v>
      </c>
      <c r="J101" s="317">
        <v>4</v>
      </c>
      <c r="K101" s="317"/>
      <c r="L101" s="152"/>
      <c r="M101" s="311">
        <f>H101-I101</f>
        <v>56</v>
      </c>
      <c r="N101" s="149"/>
      <c r="O101" s="150"/>
      <c r="P101" s="150"/>
      <c r="Q101" s="150"/>
      <c r="R101" s="150"/>
      <c r="S101" s="151"/>
      <c r="T101" s="232"/>
      <c r="U101" s="761"/>
      <c r="V101" s="756"/>
      <c r="W101" s="213"/>
      <c r="X101" s="755" t="s">
        <v>195</v>
      </c>
      <c r="Y101" s="756"/>
      <c r="Z101" s="312"/>
      <c r="AA101" s="309"/>
      <c r="AB101" s="309"/>
      <c r="AD101" s="52">
        <v>2</v>
      </c>
    </row>
    <row r="102" spans="1:28" s="41" customFormat="1" ht="15.75">
      <c r="A102" s="335" t="s">
        <v>158</v>
      </c>
      <c r="B102" s="313" t="s">
        <v>47</v>
      </c>
      <c r="C102" s="314"/>
      <c r="D102" s="314"/>
      <c r="E102" s="314"/>
      <c r="F102" s="309"/>
      <c r="G102" s="336">
        <f>G103+G104</f>
        <v>4</v>
      </c>
      <c r="H102" s="336">
        <f>H103+H104</f>
        <v>120</v>
      </c>
      <c r="I102" s="64"/>
      <c r="J102" s="64"/>
      <c r="K102" s="64"/>
      <c r="L102" s="139"/>
      <c r="M102" s="346"/>
      <c r="N102" s="138"/>
      <c r="O102" s="64"/>
      <c r="P102" s="64"/>
      <c r="Q102" s="64"/>
      <c r="R102" s="64"/>
      <c r="S102" s="140"/>
      <c r="T102" s="227"/>
      <c r="U102" s="761"/>
      <c r="V102" s="756"/>
      <c r="W102" s="136"/>
      <c r="X102" s="749"/>
      <c r="Y102" s="750"/>
      <c r="Z102" s="144"/>
      <c r="AA102" s="309"/>
      <c r="AB102" s="309"/>
    </row>
    <row r="103" spans="1:28" s="41" customFormat="1" ht="15.75">
      <c r="A103" s="335"/>
      <c r="B103" s="307" t="s">
        <v>62</v>
      </c>
      <c r="C103" s="314"/>
      <c r="D103" s="314"/>
      <c r="E103" s="314"/>
      <c r="F103" s="309"/>
      <c r="G103" s="64">
        <v>1</v>
      </c>
      <c r="H103" s="314">
        <f>G103*30</f>
        <v>30</v>
      </c>
      <c r="I103" s="254"/>
      <c r="J103" s="314"/>
      <c r="K103" s="314"/>
      <c r="L103" s="332"/>
      <c r="M103" s="308"/>
      <c r="N103" s="142"/>
      <c r="O103" s="67"/>
      <c r="P103" s="67"/>
      <c r="Q103" s="67"/>
      <c r="R103" s="67"/>
      <c r="S103" s="143"/>
      <c r="T103" s="227"/>
      <c r="U103" s="761"/>
      <c r="V103" s="756"/>
      <c r="W103" s="136"/>
      <c r="X103" s="749"/>
      <c r="Y103" s="750"/>
      <c r="Z103" s="144"/>
      <c r="AA103" s="309"/>
      <c r="AB103" s="309"/>
    </row>
    <row r="104" spans="1:30" s="52" customFormat="1" ht="15.75">
      <c r="A104" s="337" t="s">
        <v>159</v>
      </c>
      <c r="B104" s="310" t="s">
        <v>63</v>
      </c>
      <c r="C104" s="150">
        <v>5</v>
      </c>
      <c r="D104" s="317"/>
      <c r="E104" s="317"/>
      <c r="F104" s="318"/>
      <c r="G104" s="70">
        <v>3</v>
      </c>
      <c r="H104" s="317">
        <f>G104*30</f>
        <v>90</v>
      </c>
      <c r="I104" s="338">
        <f>J104+K104+L104</f>
        <v>10</v>
      </c>
      <c r="J104" s="317">
        <v>8</v>
      </c>
      <c r="K104" s="317"/>
      <c r="L104" s="334">
        <v>2</v>
      </c>
      <c r="M104" s="311">
        <f>H104-I104</f>
        <v>80</v>
      </c>
      <c r="N104" s="149"/>
      <c r="O104" s="150"/>
      <c r="P104" s="150"/>
      <c r="Q104" s="150"/>
      <c r="R104" s="150"/>
      <c r="S104" s="151"/>
      <c r="T104" s="232"/>
      <c r="U104" s="761"/>
      <c r="V104" s="756"/>
      <c r="W104" s="213"/>
      <c r="X104" s="749"/>
      <c r="Y104" s="750"/>
      <c r="Z104" s="312" t="s">
        <v>204</v>
      </c>
      <c r="AA104" s="309"/>
      <c r="AB104" s="309"/>
      <c r="AD104" s="52">
        <v>3</v>
      </c>
    </row>
    <row r="105" spans="1:28" s="53" customFormat="1" ht="17.25" customHeight="1">
      <c r="A105" s="121" t="s">
        <v>160</v>
      </c>
      <c r="B105" s="313" t="s">
        <v>56</v>
      </c>
      <c r="C105" s="314"/>
      <c r="D105" s="314"/>
      <c r="E105" s="314"/>
      <c r="F105" s="309"/>
      <c r="G105" s="65">
        <f>G106+G107+G108</f>
        <v>11</v>
      </c>
      <c r="H105" s="65">
        <f>H106+H107+H108</f>
        <v>330</v>
      </c>
      <c r="I105" s="254"/>
      <c r="J105" s="254"/>
      <c r="K105" s="254"/>
      <c r="L105" s="315"/>
      <c r="M105" s="316"/>
      <c r="N105" s="253"/>
      <c r="O105" s="254"/>
      <c r="P105" s="254"/>
      <c r="Q105" s="254"/>
      <c r="R105" s="254"/>
      <c r="S105" s="255"/>
      <c r="T105" s="227"/>
      <c r="U105" s="761"/>
      <c r="V105" s="756"/>
      <c r="W105" s="136"/>
      <c r="X105" s="749"/>
      <c r="Y105" s="750"/>
      <c r="Z105" s="144"/>
      <c r="AA105" s="309"/>
      <c r="AB105" s="309"/>
    </row>
    <row r="106" spans="1:31" s="53" customFormat="1" ht="16.5" customHeight="1">
      <c r="A106" s="121"/>
      <c r="B106" s="307" t="s">
        <v>62</v>
      </c>
      <c r="C106" s="314"/>
      <c r="D106" s="314"/>
      <c r="E106" s="314"/>
      <c r="F106" s="309"/>
      <c r="G106" s="65">
        <v>1.5</v>
      </c>
      <c r="H106" s="314">
        <f>G106*30</f>
        <v>45</v>
      </c>
      <c r="I106" s="314"/>
      <c r="J106" s="314"/>
      <c r="K106" s="314"/>
      <c r="L106" s="332"/>
      <c r="M106" s="308"/>
      <c r="N106" s="142"/>
      <c r="O106" s="67"/>
      <c r="P106" s="67"/>
      <c r="Q106" s="67"/>
      <c r="R106" s="67"/>
      <c r="S106" s="143"/>
      <c r="T106" s="227"/>
      <c r="U106" s="761"/>
      <c r="V106" s="756"/>
      <c r="W106" s="136"/>
      <c r="X106" s="749"/>
      <c r="Y106" s="750"/>
      <c r="Z106" s="144"/>
      <c r="AA106" s="309"/>
      <c r="AB106" s="309"/>
      <c r="AE106" s="53">
        <v>0</v>
      </c>
    </row>
    <row r="107" spans="1:30" s="52" customFormat="1" ht="15.75">
      <c r="A107" s="135" t="s">
        <v>161</v>
      </c>
      <c r="B107" s="310" t="s">
        <v>86</v>
      </c>
      <c r="C107" s="317">
        <v>2</v>
      </c>
      <c r="D107" s="317"/>
      <c r="E107" s="317"/>
      <c r="F107" s="318"/>
      <c r="G107" s="642">
        <v>8</v>
      </c>
      <c r="H107" s="317">
        <f>G107*30</f>
        <v>240</v>
      </c>
      <c r="I107" s="317">
        <f>J107+K107+L107</f>
        <v>10</v>
      </c>
      <c r="J107" s="317">
        <v>8</v>
      </c>
      <c r="K107" s="317"/>
      <c r="L107" s="334">
        <v>2</v>
      </c>
      <c r="M107" s="311">
        <f>H107-I107</f>
        <v>230</v>
      </c>
      <c r="N107" s="149"/>
      <c r="O107" s="150"/>
      <c r="P107" s="150"/>
      <c r="Q107" s="150"/>
      <c r="R107" s="150"/>
      <c r="S107" s="151"/>
      <c r="T107" s="232"/>
      <c r="U107" s="761" t="s">
        <v>204</v>
      </c>
      <c r="V107" s="756"/>
      <c r="W107" s="213"/>
      <c r="X107" s="749"/>
      <c r="Y107" s="750"/>
      <c r="Z107" s="312"/>
      <c r="AA107" s="309"/>
      <c r="AB107" s="309"/>
      <c r="AD107" s="52">
        <v>1</v>
      </c>
    </row>
    <row r="108" spans="1:30" s="52" customFormat="1" ht="15.75">
      <c r="A108" s="135" t="s">
        <v>162</v>
      </c>
      <c r="B108" s="206" t="s">
        <v>57</v>
      </c>
      <c r="C108" s="150"/>
      <c r="D108" s="150"/>
      <c r="E108" s="150"/>
      <c r="F108" s="338">
        <v>4</v>
      </c>
      <c r="G108" s="642">
        <v>1.5</v>
      </c>
      <c r="H108" s="317">
        <f>G108*30</f>
        <v>45</v>
      </c>
      <c r="I108" s="317">
        <v>4</v>
      </c>
      <c r="J108" s="317"/>
      <c r="K108" s="317"/>
      <c r="L108" s="334">
        <v>4</v>
      </c>
      <c r="M108" s="311">
        <f>H108-I108</f>
        <v>41</v>
      </c>
      <c r="N108" s="149"/>
      <c r="O108" s="150"/>
      <c r="P108" s="150"/>
      <c r="Q108" s="150"/>
      <c r="R108" s="150"/>
      <c r="S108" s="151"/>
      <c r="T108" s="232"/>
      <c r="U108" s="761"/>
      <c r="V108" s="756"/>
      <c r="W108" s="213"/>
      <c r="X108" s="761" t="s">
        <v>195</v>
      </c>
      <c r="Y108" s="756"/>
      <c r="Z108" s="312"/>
      <c r="AA108" s="309"/>
      <c r="AB108" s="309"/>
      <c r="AD108" s="52">
        <v>2</v>
      </c>
    </row>
    <row r="109" spans="1:28" s="41" customFormat="1" ht="15.75">
      <c r="A109" s="335" t="s">
        <v>163</v>
      </c>
      <c r="B109" s="313" t="s">
        <v>44</v>
      </c>
      <c r="C109" s="314"/>
      <c r="D109" s="314"/>
      <c r="E109" s="314"/>
      <c r="F109" s="309"/>
      <c r="G109" s="347">
        <f>G110+G111+G112</f>
        <v>5</v>
      </c>
      <c r="H109" s="347">
        <f>H110+H111+H112</f>
        <v>150</v>
      </c>
      <c r="I109" s="64"/>
      <c r="J109" s="64"/>
      <c r="K109" s="64"/>
      <c r="L109" s="139"/>
      <c r="M109" s="346"/>
      <c r="N109" s="138"/>
      <c r="O109" s="64"/>
      <c r="P109" s="64"/>
      <c r="Q109" s="64"/>
      <c r="R109" s="64"/>
      <c r="S109" s="140"/>
      <c r="T109" s="348"/>
      <c r="U109" s="761"/>
      <c r="V109" s="756"/>
      <c r="W109" s="136"/>
      <c r="X109" s="749"/>
      <c r="Y109" s="750"/>
      <c r="Z109" s="144"/>
      <c r="AA109" s="309"/>
      <c r="AB109" s="309"/>
    </row>
    <row r="110" spans="1:28" s="41" customFormat="1" ht="15.75">
      <c r="A110" s="335"/>
      <c r="B110" s="307" t="s">
        <v>62</v>
      </c>
      <c r="C110" s="314"/>
      <c r="D110" s="314"/>
      <c r="E110" s="314"/>
      <c r="F110" s="309"/>
      <c r="G110" s="64">
        <v>1.5</v>
      </c>
      <c r="H110" s="314">
        <f aca="true" t="shared" si="6" ref="H110:H115">G110*30</f>
        <v>45</v>
      </c>
      <c r="I110" s="254"/>
      <c r="J110" s="314"/>
      <c r="K110" s="314"/>
      <c r="L110" s="332"/>
      <c r="M110" s="308"/>
      <c r="N110" s="142"/>
      <c r="O110" s="67"/>
      <c r="P110" s="67"/>
      <c r="Q110" s="67"/>
      <c r="R110" s="67"/>
      <c r="S110" s="143"/>
      <c r="T110" s="227"/>
      <c r="U110" s="761"/>
      <c r="V110" s="756"/>
      <c r="W110" s="136"/>
      <c r="X110" s="749"/>
      <c r="Y110" s="750"/>
      <c r="Z110" s="144"/>
      <c r="AA110" s="309"/>
      <c r="AB110" s="309"/>
    </row>
    <row r="111" spans="1:30" s="52" customFormat="1" ht="15.75">
      <c r="A111" s="337" t="s">
        <v>164</v>
      </c>
      <c r="B111" s="310" t="s">
        <v>63</v>
      </c>
      <c r="C111" s="317"/>
      <c r="D111" s="338">
        <v>4</v>
      </c>
      <c r="E111" s="338"/>
      <c r="F111" s="318"/>
      <c r="G111" s="70">
        <v>2.5</v>
      </c>
      <c r="H111" s="317">
        <f t="shared" si="6"/>
        <v>75</v>
      </c>
      <c r="I111" s="338">
        <f>J111+K111+L111</f>
        <v>6</v>
      </c>
      <c r="J111" s="317">
        <v>4</v>
      </c>
      <c r="K111" s="317"/>
      <c r="L111" s="334">
        <v>2</v>
      </c>
      <c r="M111" s="311">
        <f>H111-I111</f>
        <v>69</v>
      </c>
      <c r="N111" s="149"/>
      <c r="O111" s="150"/>
      <c r="P111" s="150"/>
      <c r="Q111" s="150"/>
      <c r="R111" s="150"/>
      <c r="S111" s="151"/>
      <c r="T111" s="232"/>
      <c r="U111" s="761"/>
      <c r="V111" s="756"/>
      <c r="W111" s="213"/>
      <c r="X111" s="761" t="s">
        <v>206</v>
      </c>
      <c r="Y111" s="756"/>
      <c r="Z111" s="312"/>
      <c r="AA111" s="309"/>
      <c r="AB111" s="309"/>
      <c r="AD111" s="52">
        <v>2</v>
      </c>
    </row>
    <row r="112" spans="1:30" s="52" customFormat="1" ht="15.75">
      <c r="A112" s="135" t="s">
        <v>165</v>
      </c>
      <c r="B112" s="206" t="s">
        <v>66</v>
      </c>
      <c r="C112" s="150"/>
      <c r="D112" s="150"/>
      <c r="E112" s="150"/>
      <c r="F112" s="63">
        <v>5</v>
      </c>
      <c r="G112" s="642">
        <v>1</v>
      </c>
      <c r="H112" s="63">
        <f t="shared" si="6"/>
        <v>30</v>
      </c>
      <c r="I112" s="338">
        <f>J112+K112+L112</f>
        <v>4</v>
      </c>
      <c r="J112" s="63"/>
      <c r="K112" s="63"/>
      <c r="L112" s="152">
        <v>4</v>
      </c>
      <c r="M112" s="311">
        <f>H112-I112</f>
        <v>26</v>
      </c>
      <c r="N112" s="149"/>
      <c r="O112" s="150"/>
      <c r="P112" s="150"/>
      <c r="Q112" s="150"/>
      <c r="R112" s="150"/>
      <c r="S112" s="151"/>
      <c r="T112" s="232"/>
      <c r="U112" s="761"/>
      <c r="V112" s="756"/>
      <c r="W112" s="213"/>
      <c r="X112" s="755"/>
      <c r="Y112" s="756"/>
      <c r="Z112" s="312" t="s">
        <v>195</v>
      </c>
      <c r="AA112" s="309"/>
      <c r="AB112" s="309"/>
      <c r="AD112" s="52">
        <v>3</v>
      </c>
    </row>
    <row r="113" spans="1:28" s="52" customFormat="1" ht="31.5" customHeight="1" hidden="1">
      <c r="A113" s="121" t="s">
        <v>166</v>
      </c>
      <c r="B113" s="333" t="s">
        <v>210</v>
      </c>
      <c r="C113" s="156"/>
      <c r="D113" s="156"/>
      <c r="E113" s="156"/>
      <c r="F113" s="349"/>
      <c r="G113" s="350">
        <f>G114+G115</f>
        <v>7</v>
      </c>
      <c r="H113" s="63">
        <f t="shared" si="6"/>
        <v>210</v>
      </c>
      <c r="I113" s="351"/>
      <c r="J113" s="349"/>
      <c r="K113" s="349"/>
      <c r="L113" s="158"/>
      <c r="M113" s="311"/>
      <c r="N113" s="149"/>
      <c r="O113" s="150"/>
      <c r="P113" s="150"/>
      <c r="Q113" s="150"/>
      <c r="R113" s="150"/>
      <c r="S113" s="151"/>
      <c r="T113" s="352"/>
      <c r="U113" s="761"/>
      <c r="V113" s="756"/>
      <c r="W113" s="274"/>
      <c r="X113" s="755"/>
      <c r="Y113" s="756"/>
      <c r="Z113" s="353"/>
      <c r="AA113" s="309"/>
      <c r="AB113" s="309"/>
    </row>
    <row r="114" spans="1:28" s="52" customFormat="1" ht="15.75" customHeight="1" hidden="1">
      <c r="A114" s="135"/>
      <c r="B114" s="307" t="s">
        <v>62</v>
      </c>
      <c r="C114" s="156"/>
      <c r="D114" s="156"/>
      <c r="E114" s="156"/>
      <c r="F114" s="349"/>
      <c r="G114" s="350">
        <v>1</v>
      </c>
      <c r="H114" s="63">
        <f t="shared" si="6"/>
        <v>30</v>
      </c>
      <c r="I114" s="351"/>
      <c r="J114" s="349"/>
      <c r="K114" s="349"/>
      <c r="L114" s="158"/>
      <c r="M114" s="311"/>
      <c r="N114" s="149"/>
      <c r="O114" s="150"/>
      <c r="P114" s="150"/>
      <c r="Q114" s="150"/>
      <c r="R114" s="150"/>
      <c r="S114" s="151"/>
      <c r="T114" s="352"/>
      <c r="U114" s="761"/>
      <c r="V114" s="756"/>
      <c r="W114" s="274"/>
      <c r="X114" s="755"/>
      <c r="Y114" s="756"/>
      <c r="Z114" s="353"/>
      <c r="AA114" s="309"/>
      <c r="AB114" s="309"/>
    </row>
    <row r="115" spans="1:28" s="57" customFormat="1" ht="15.75" customHeight="1" hidden="1">
      <c r="A115" s="337" t="s">
        <v>167</v>
      </c>
      <c r="B115" s="310" t="s">
        <v>63</v>
      </c>
      <c r="C115" s="156" t="s">
        <v>213</v>
      </c>
      <c r="D115" s="156"/>
      <c r="E115" s="156"/>
      <c r="F115" s="349"/>
      <c r="G115" s="350">
        <v>6</v>
      </c>
      <c r="H115" s="63">
        <f t="shared" si="6"/>
        <v>180</v>
      </c>
      <c r="I115" s="351">
        <f>J115+K115+L115</f>
        <v>12</v>
      </c>
      <c r="J115" s="349">
        <v>8</v>
      </c>
      <c r="K115" s="349"/>
      <c r="L115" s="158">
        <v>4</v>
      </c>
      <c r="M115" s="311">
        <f>H115-I115</f>
        <v>168</v>
      </c>
      <c r="N115" s="149"/>
      <c r="O115" s="150"/>
      <c r="P115" s="150"/>
      <c r="Q115" s="150"/>
      <c r="R115" s="150"/>
      <c r="S115" s="151"/>
      <c r="T115" s="352"/>
      <c r="U115" s="761"/>
      <c r="V115" s="756"/>
      <c r="W115" s="274" t="s">
        <v>214</v>
      </c>
      <c r="X115" s="755"/>
      <c r="Y115" s="756"/>
      <c r="Z115" s="353"/>
      <c r="AA115" s="309"/>
      <c r="AB115" s="309"/>
    </row>
    <row r="116" spans="1:28" s="41" customFormat="1" ht="15.75">
      <c r="A116" s="121" t="s">
        <v>211</v>
      </c>
      <c r="B116" s="354" t="s">
        <v>235</v>
      </c>
      <c r="C116" s="355"/>
      <c r="D116" s="355"/>
      <c r="E116" s="355"/>
      <c r="F116" s="356"/>
      <c r="G116" s="357">
        <v>3.5</v>
      </c>
      <c r="H116" s="357">
        <f>H117+H118</f>
        <v>105</v>
      </c>
      <c r="I116" s="358"/>
      <c r="J116" s="356"/>
      <c r="K116" s="356"/>
      <c r="L116" s="359"/>
      <c r="M116" s="360"/>
      <c r="N116" s="142"/>
      <c r="O116" s="67"/>
      <c r="P116" s="67"/>
      <c r="Q116" s="67"/>
      <c r="R116" s="67"/>
      <c r="S116" s="143"/>
      <c r="T116" s="361"/>
      <c r="U116" s="761"/>
      <c r="V116" s="756"/>
      <c r="W116" s="146"/>
      <c r="X116" s="755"/>
      <c r="Y116" s="756"/>
      <c r="Z116" s="147"/>
      <c r="AA116" s="309"/>
      <c r="AB116" s="309"/>
    </row>
    <row r="117" spans="1:28" s="41" customFormat="1" ht="15.75">
      <c r="A117" s="121"/>
      <c r="B117" s="307" t="s">
        <v>62</v>
      </c>
      <c r="C117" s="355"/>
      <c r="D117" s="355"/>
      <c r="E117" s="355"/>
      <c r="F117" s="356"/>
      <c r="G117" s="357">
        <v>1.5</v>
      </c>
      <c r="H117" s="356">
        <f>G117*30</f>
        <v>45</v>
      </c>
      <c r="I117" s="358"/>
      <c r="J117" s="356"/>
      <c r="K117" s="356"/>
      <c r="L117" s="359"/>
      <c r="M117" s="360"/>
      <c r="N117" s="142"/>
      <c r="O117" s="67"/>
      <c r="P117" s="67"/>
      <c r="Q117" s="67"/>
      <c r="R117" s="67"/>
      <c r="S117" s="143"/>
      <c r="T117" s="361"/>
      <c r="U117" s="761"/>
      <c r="V117" s="756"/>
      <c r="W117" s="146"/>
      <c r="X117" s="755"/>
      <c r="Y117" s="756"/>
      <c r="Z117" s="147"/>
      <c r="AA117" s="309"/>
      <c r="AB117" s="309"/>
    </row>
    <row r="118" spans="1:33" s="52" customFormat="1" ht="18" customHeight="1" thickBot="1">
      <c r="A118" s="337" t="s">
        <v>212</v>
      </c>
      <c r="B118" s="310" t="s">
        <v>63</v>
      </c>
      <c r="C118" s="156" t="s">
        <v>264</v>
      </c>
      <c r="D118" s="156"/>
      <c r="E118" s="156"/>
      <c r="F118" s="349"/>
      <c r="G118" s="349">
        <v>2</v>
      </c>
      <c r="H118" s="362">
        <f>G118*30</f>
        <v>60</v>
      </c>
      <c r="I118" s="351">
        <f>J118+K118+L118</f>
        <v>10</v>
      </c>
      <c r="J118" s="349">
        <v>8</v>
      </c>
      <c r="K118" s="349"/>
      <c r="L118" s="158">
        <v>2</v>
      </c>
      <c r="M118" s="363">
        <f>H118-I118</f>
        <v>50</v>
      </c>
      <c r="N118" s="149"/>
      <c r="O118" s="150"/>
      <c r="P118" s="150"/>
      <c r="Q118" s="150"/>
      <c r="R118" s="150"/>
      <c r="S118" s="151"/>
      <c r="T118" s="275"/>
      <c r="U118" s="761"/>
      <c r="V118" s="756"/>
      <c r="W118" s="153"/>
      <c r="X118" s="755"/>
      <c r="Y118" s="756"/>
      <c r="Z118" s="276"/>
      <c r="AA118" s="364" t="s">
        <v>204</v>
      </c>
      <c r="AB118" s="364"/>
      <c r="AD118" s="52">
        <v>3</v>
      </c>
      <c r="AF118" s="52">
        <v>28</v>
      </c>
      <c r="AG118" s="52">
        <v>4</v>
      </c>
    </row>
    <row r="119" spans="1:33" s="53" customFormat="1" ht="16.5" thickBot="1">
      <c r="A119" s="809" t="s">
        <v>77</v>
      </c>
      <c r="B119" s="810"/>
      <c r="C119" s="365"/>
      <c r="D119" s="366"/>
      <c r="E119" s="366"/>
      <c r="F119" s="367"/>
      <c r="G119" s="368">
        <f>G51+G55+G61+G66+G69+G73+G76+G79+G80+G83+G86+G90+G93+G96+G99+G102+G105+G109+G116</f>
        <v>88</v>
      </c>
      <c r="H119" s="368">
        <f>H51+H55+H61+H66+H69+H73+H76+H79+H80+H83+H86+H90+H93+H96+H99+H102+H105+H109+H116</f>
        <v>2640</v>
      </c>
      <c r="I119" s="368"/>
      <c r="J119" s="368"/>
      <c r="K119" s="368"/>
      <c r="L119" s="369"/>
      <c r="M119" s="370"/>
      <c r="N119" s="371"/>
      <c r="O119" s="372"/>
      <c r="P119" s="372"/>
      <c r="Q119" s="372"/>
      <c r="R119" s="372"/>
      <c r="S119" s="373"/>
      <c r="T119" s="374"/>
      <c r="U119" s="757"/>
      <c r="V119" s="758"/>
      <c r="W119" s="375"/>
      <c r="X119" s="757"/>
      <c r="Y119" s="758"/>
      <c r="Z119" s="376"/>
      <c r="AA119" s="377"/>
      <c r="AB119" s="377"/>
      <c r="AD119" s="53">
        <f>30*G119</f>
        <v>2640</v>
      </c>
      <c r="AF119" s="53">
        <v>24</v>
      </c>
      <c r="AG119" s="53">
        <v>2</v>
      </c>
    </row>
    <row r="120" spans="1:30" s="41" customFormat="1" ht="16.5" thickBot="1">
      <c r="A120" s="809" t="s">
        <v>68</v>
      </c>
      <c r="B120" s="810"/>
      <c r="C120" s="378"/>
      <c r="D120" s="379"/>
      <c r="E120" s="379"/>
      <c r="F120" s="162"/>
      <c r="G120" s="380">
        <f>G52+G56+G62+G67+G70+G74+G77+G81+G84+G87+G88+G91+G94+G97+G100+G103+G106+G110+G117</f>
        <v>25</v>
      </c>
      <c r="H120" s="380">
        <f>H52+H56+H62+H67+H70+H74+H77+H81+H84+H87+H88+H91+H94+H97+H100+H103+H106+H110+H117</f>
        <v>750</v>
      </c>
      <c r="I120" s="379"/>
      <c r="J120" s="162"/>
      <c r="K120" s="162"/>
      <c r="L120" s="381"/>
      <c r="M120" s="382"/>
      <c r="N120" s="142"/>
      <c r="O120" s="67"/>
      <c r="P120" s="67"/>
      <c r="Q120" s="67"/>
      <c r="R120" s="67"/>
      <c r="S120" s="143"/>
      <c r="T120" s="283"/>
      <c r="U120" s="759"/>
      <c r="V120" s="760"/>
      <c r="W120" s="383"/>
      <c r="X120" s="759"/>
      <c r="Y120" s="760"/>
      <c r="Z120" s="384"/>
      <c r="AA120" s="171"/>
      <c r="AB120" s="171"/>
      <c r="AD120" s="53">
        <f>30*G120</f>
        <v>750</v>
      </c>
    </row>
    <row r="121" spans="1:30" s="53" customFormat="1" ht="16.5" thickBot="1">
      <c r="A121" s="812" t="s">
        <v>69</v>
      </c>
      <c r="B121" s="813"/>
      <c r="C121" s="366"/>
      <c r="D121" s="366"/>
      <c r="E121" s="366"/>
      <c r="F121" s="367"/>
      <c r="G121" s="368">
        <f aca="true" t="shared" si="7" ref="G121:M121">G53+G57+G58+G63+G68+G71+G75+G78+G79+G82+G85+G89+G92+G95+G98+G101+G104+G107+G108+G111+G112+G118</f>
        <v>63</v>
      </c>
      <c r="H121" s="368">
        <f t="shared" si="7"/>
        <v>1890</v>
      </c>
      <c r="I121" s="368">
        <f t="shared" si="7"/>
        <v>132</v>
      </c>
      <c r="J121" s="368">
        <f t="shared" si="7"/>
        <v>96</v>
      </c>
      <c r="K121" s="368">
        <f t="shared" si="7"/>
        <v>0</v>
      </c>
      <c r="L121" s="368">
        <f t="shared" si="7"/>
        <v>36</v>
      </c>
      <c r="M121" s="368">
        <f t="shared" si="7"/>
        <v>1758</v>
      </c>
      <c r="N121" s="371"/>
      <c r="O121" s="372"/>
      <c r="P121" s="372"/>
      <c r="Q121" s="372"/>
      <c r="R121" s="372"/>
      <c r="S121" s="373"/>
      <c r="T121" s="385" t="s">
        <v>195</v>
      </c>
      <c r="U121" s="753" t="s">
        <v>207</v>
      </c>
      <c r="V121" s="754"/>
      <c r="W121" s="299" t="s">
        <v>280</v>
      </c>
      <c r="X121" s="753" t="s">
        <v>216</v>
      </c>
      <c r="Y121" s="754"/>
      <c r="Z121" s="300" t="s">
        <v>276</v>
      </c>
      <c r="AA121" s="386" t="s">
        <v>204</v>
      </c>
      <c r="AB121" s="386"/>
      <c r="AD121" s="53">
        <f>30*G121</f>
        <v>1890</v>
      </c>
    </row>
    <row r="122" spans="1:28" s="53" customFormat="1" ht="15.75">
      <c r="A122" s="877"/>
      <c r="B122" s="878"/>
      <c r="C122" s="387"/>
      <c r="D122" s="388"/>
      <c r="E122" s="388"/>
      <c r="F122" s="389"/>
      <c r="G122" s="390"/>
      <c r="H122" s="390"/>
      <c r="I122" s="390"/>
      <c r="J122" s="390"/>
      <c r="K122" s="390"/>
      <c r="L122" s="390"/>
      <c r="M122" s="391"/>
      <c r="N122" s="392"/>
      <c r="O122" s="393"/>
      <c r="P122" s="393"/>
      <c r="Q122" s="393"/>
      <c r="R122" s="393"/>
      <c r="S122" s="394"/>
      <c r="T122" s="395"/>
      <c r="U122" s="751"/>
      <c r="V122" s="752"/>
      <c r="W122" s="396"/>
      <c r="X122" s="751"/>
      <c r="Y122" s="752"/>
      <c r="Z122" s="397"/>
      <c r="AA122" s="398"/>
      <c r="AB122" s="398"/>
    </row>
    <row r="123" spans="1:28" s="53" customFormat="1" ht="15.75">
      <c r="A123" s="847" t="s">
        <v>219</v>
      </c>
      <c r="B123" s="848"/>
      <c r="C123" s="848"/>
      <c r="D123" s="848"/>
      <c r="E123" s="848"/>
      <c r="F123" s="848"/>
      <c r="G123" s="848"/>
      <c r="H123" s="848"/>
      <c r="I123" s="848"/>
      <c r="J123" s="848"/>
      <c r="K123" s="848"/>
      <c r="L123" s="848"/>
      <c r="M123" s="848"/>
      <c r="N123" s="848"/>
      <c r="O123" s="848"/>
      <c r="P123" s="848"/>
      <c r="Q123" s="848"/>
      <c r="R123" s="848"/>
      <c r="S123" s="848"/>
      <c r="T123" s="848"/>
      <c r="U123" s="848"/>
      <c r="V123" s="848"/>
      <c r="W123" s="848"/>
      <c r="X123" s="848"/>
      <c r="Y123" s="848"/>
      <c r="Z123" s="848"/>
      <c r="AA123" s="848"/>
      <c r="AB123" s="848"/>
    </row>
    <row r="124" spans="1:28" s="53" customFormat="1" ht="16.5" thickBot="1">
      <c r="A124" s="879" t="s">
        <v>168</v>
      </c>
      <c r="B124" s="880"/>
      <c r="C124" s="880"/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1"/>
      <c r="O124" s="881"/>
      <c r="P124" s="881"/>
      <c r="Q124" s="881"/>
      <c r="R124" s="881"/>
      <c r="S124" s="881"/>
      <c r="T124" s="880"/>
      <c r="U124" s="880"/>
      <c r="V124" s="880"/>
      <c r="W124" s="880"/>
      <c r="X124" s="880"/>
      <c r="Y124" s="880"/>
      <c r="Z124" s="881"/>
      <c r="AA124" s="881"/>
      <c r="AB124" s="881"/>
    </row>
    <row r="125" spans="1:34" s="41" customFormat="1" ht="15.75">
      <c r="A125" s="399" t="s">
        <v>169</v>
      </c>
      <c r="B125" s="302" t="s">
        <v>231</v>
      </c>
      <c r="C125" s="400"/>
      <c r="D125" s="401">
        <v>5</v>
      </c>
      <c r="E125" s="401"/>
      <c r="F125" s="402"/>
      <c r="G125" s="108">
        <v>3</v>
      </c>
      <c r="H125" s="400">
        <f>G125*30</f>
        <v>90</v>
      </c>
      <c r="I125" s="401">
        <f>J125+K125+L125</f>
        <v>4</v>
      </c>
      <c r="J125" s="402">
        <v>4</v>
      </c>
      <c r="K125" s="402"/>
      <c r="L125" s="401"/>
      <c r="M125" s="113">
        <f>H125-I125</f>
        <v>86</v>
      </c>
      <c r="N125" s="403"/>
      <c r="O125" s="404"/>
      <c r="P125" s="405"/>
      <c r="Q125" s="403"/>
      <c r="R125" s="404"/>
      <c r="S125" s="406"/>
      <c r="T125" s="407"/>
      <c r="U125" s="745"/>
      <c r="V125" s="746"/>
      <c r="W125" s="408"/>
      <c r="X125" s="745"/>
      <c r="Y125" s="746"/>
      <c r="Z125" s="409" t="s">
        <v>195</v>
      </c>
      <c r="AA125" s="121"/>
      <c r="AB125" s="121"/>
      <c r="AD125" s="41">
        <v>3</v>
      </c>
      <c r="AE125" s="81">
        <f>SUMIF(AD$125:AD$156,1,G$125:G$156)</f>
        <v>0</v>
      </c>
      <c r="AF125" s="82"/>
      <c r="AG125" s="82"/>
      <c r="AH125" s="82" t="s">
        <v>101</v>
      </c>
    </row>
    <row r="126" spans="1:34" s="41" customFormat="1" ht="15.75" customHeight="1" hidden="1">
      <c r="A126" s="335"/>
      <c r="B126" s="321"/>
      <c r="C126" s="314"/>
      <c r="D126" s="254"/>
      <c r="E126" s="254"/>
      <c r="F126" s="342"/>
      <c r="G126" s="336"/>
      <c r="H126" s="336"/>
      <c r="I126" s="254"/>
      <c r="J126" s="342"/>
      <c r="K126" s="342"/>
      <c r="L126" s="254"/>
      <c r="M126" s="68"/>
      <c r="N126" s="142"/>
      <c r="O126" s="67"/>
      <c r="P126" s="68"/>
      <c r="Q126" s="142"/>
      <c r="R126" s="67"/>
      <c r="S126" s="143"/>
      <c r="T126" s="410"/>
      <c r="U126" s="739"/>
      <c r="V126" s="740"/>
      <c r="W126" s="408"/>
      <c r="X126" s="739"/>
      <c r="Y126" s="740"/>
      <c r="Z126" s="114"/>
      <c r="AA126" s="121"/>
      <c r="AB126" s="121"/>
      <c r="AE126" s="81">
        <f>SUMIF(AD$125:AD$156,1,G$125:G$156)</f>
        <v>0</v>
      </c>
      <c r="AF126" s="82"/>
      <c r="AG126" s="82"/>
      <c r="AH126" s="82" t="s">
        <v>102</v>
      </c>
    </row>
    <row r="127" spans="1:34" s="41" customFormat="1" ht="15.75" customHeight="1" hidden="1">
      <c r="A127" s="335"/>
      <c r="B127" s="307"/>
      <c r="C127" s="314"/>
      <c r="D127" s="254"/>
      <c r="E127" s="254"/>
      <c r="F127" s="342"/>
      <c r="G127" s="64"/>
      <c r="H127" s="314"/>
      <c r="I127" s="254"/>
      <c r="J127" s="342"/>
      <c r="K127" s="342"/>
      <c r="L127" s="254"/>
      <c r="M127" s="68"/>
      <c r="N127" s="142"/>
      <c r="O127" s="67"/>
      <c r="P127" s="68"/>
      <c r="Q127" s="142"/>
      <c r="R127" s="67"/>
      <c r="S127" s="143"/>
      <c r="T127" s="410"/>
      <c r="U127" s="739"/>
      <c r="V127" s="740"/>
      <c r="W127" s="408"/>
      <c r="X127" s="739"/>
      <c r="Y127" s="740"/>
      <c r="Z127" s="114"/>
      <c r="AA127" s="121"/>
      <c r="AB127" s="121"/>
      <c r="AE127" s="81">
        <f>SUMIF(AD$125:AD$156,1,G$125:G$156)</f>
        <v>0</v>
      </c>
      <c r="AF127" s="82"/>
      <c r="AG127" s="82"/>
      <c r="AH127" s="82" t="s">
        <v>28</v>
      </c>
    </row>
    <row r="128" spans="1:34" s="52" customFormat="1" ht="15.75">
      <c r="A128" s="337" t="s">
        <v>170</v>
      </c>
      <c r="B128" s="411" t="s">
        <v>236</v>
      </c>
      <c r="C128" s="338"/>
      <c r="D128" s="338" t="s">
        <v>264</v>
      </c>
      <c r="E128" s="338"/>
      <c r="F128" s="412"/>
      <c r="G128" s="63">
        <v>3</v>
      </c>
      <c r="H128" s="317">
        <f>G128*30</f>
        <v>90</v>
      </c>
      <c r="I128" s="338">
        <f>J128+K128+L128</f>
        <v>4</v>
      </c>
      <c r="J128" s="412">
        <v>4</v>
      </c>
      <c r="K128" s="412"/>
      <c r="L128" s="338"/>
      <c r="M128" s="152">
        <f>H128-I128</f>
        <v>86</v>
      </c>
      <c r="N128" s="149"/>
      <c r="O128" s="150"/>
      <c r="P128" s="152"/>
      <c r="Q128" s="149"/>
      <c r="R128" s="150"/>
      <c r="S128" s="151"/>
      <c r="T128" s="413"/>
      <c r="U128" s="747"/>
      <c r="V128" s="748"/>
      <c r="W128" s="414"/>
      <c r="X128" s="747"/>
      <c r="Y128" s="748"/>
      <c r="Z128" s="415"/>
      <c r="AA128" s="135" t="s">
        <v>195</v>
      </c>
      <c r="AB128" s="135"/>
      <c r="AD128" s="52">
        <v>3</v>
      </c>
      <c r="AE128" s="81">
        <f>SUMIF(AD$125:AD$156,2,G$125:G$156)</f>
        <v>2.5</v>
      </c>
      <c r="AF128" s="84"/>
      <c r="AG128" s="84"/>
      <c r="AH128" s="82" t="s">
        <v>102</v>
      </c>
    </row>
    <row r="129" spans="1:34" s="53" customFormat="1" ht="15.75">
      <c r="A129" s="335" t="s">
        <v>171</v>
      </c>
      <c r="B129" s="416" t="s">
        <v>46</v>
      </c>
      <c r="C129" s="254"/>
      <c r="D129" s="254"/>
      <c r="E129" s="254"/>
      <c r="F129" s="417"/>
      <c r="G129" s="64">
        <f>G130+G131</f>
        <v>3.5</v>
      </c>
      <c r="H129" s="64">
        <f>H130+H131</f>
        <v>105</v>
      </c>
      <c r="I129" s="254"/>
      <c r="J129" s="417"/>
      <c r="K129" s="417"/>
      <c r="L129" s="254"/>
      <c r="M129" s="68"/>
      <c r="N129" s="142"/>
      <c r="O129" s="67"/>
      <c r="P129" s="68"/>
      <c r="Q129" s="142"/>
      <c r="R129" s="67"/>
      <c r="S129" s="143"/>
      <c r="T129" s="418"/>
      <c r="U129" s="739"/>
      <c r="V129" s="740"/>
      <c r="W129" s="419"/>
      <c r="X129" s="739"/>
      <c r="Y129" s="740"/>
      <c r="Z129" s="420"/>
      <c r="AA129" s="121"/>
      <c r="AB129" s="121"/>
      <c r="AE129" s="81">
        <f>SUMIF(AD$125:AD$156,3,G$125:G$156)</f>
        <v>27</v>
      </c>
      <c r="AF129" s="85"/>
      <c r="AG129" s="85"/>
      <c r="AH129" s="82" t="s">
        <v>28</v>
      </c>
    </row>
    <row r="130" spans="1:31" s="53" customFormat="1" ht="15.75">
      <c r="A130" s="335"/>
      <c r="B130" s="307" t="s">
        <v>62</v>
      </c>
      <c r="C130" s="254"/>
      <c r="D130" s="254"/>
      <c r="E130" s="254"/>
      <c r="F130" s="417"/>
      <c r="G130" s="64">
        <v>1</v>
      </c>
      <c r="H130" s="314">
        <f>G130*30</f>
        <v>30</v>
      </c>
      <c r="I130" s="254"/>
      <c r="J130" s="417"/>
      <c r="K130" s="417"/>
      <c r="L130" s="254"/>
      <c r="M130" s="68"/>
      <c r="N130" s="142"/>
      <c r="O130" s="67"/>
      <c r="P130" s="68"/>
      <c r="Q130" s="142"/>
      <c r="R130" s="67"/>
      <c r="S130" s="143"/>
      <c r="T130" s="418"/>
      <c r="U130" s="739"/>
      <c r="V130" s="740"/>
      <c r="W130" s="419"/>
      <c r="X130" s="739"/>
      <c r="Y130" s="740"/>
      <c r="Z130" s="420"/>
      <c r="AA130" s="121"/>
      <c r="AB130" s="121"/>
      <c r="AE130" s="86">
        <f>SUM(AE125:AE129)</f>
        <v>29.5</v>
      </c>
    </row>
    <row r="131" spans="1:30" s="52" customFormat="1" ht="15.75">
      <c r="A131" s="337" t="s">
        <v>172</v>
      </c>
      <c r="B131" s="310" t="s">
        <v>63</v>
      </c>
      <c r="C131" s="338"/>
      <c r="D131" s="338">
        <v>3</v>
      </c>
      <c r="E131" s="338"/>
      <c r="F131" s="412"/>
      <c r="G131" s="70">
        <v>2.5</v>
      </c>
      <c r="H131" s="317">
        <f>G131*30</f>
        <v>75</v>
      </c>
      <c r="I131" s="338">
        <f>J131+K131+L131</f>
        <v>4</v>
      </c>
      <c r="J131" s="412">
        <v>4</v>
      </c>
      <c r="K131" s="412"/>
      <c r="L131" s="338"/>
      <c r="M131" s="152">
        <f>H131-I131</f>
        <v>71</v>
      </c>
      <c r="N131" s="149"/>
      <c r="O131" s="150"/>
      <c r="P131" s="152"/>
      <c r="Q131" s="149"/>
      <c r="R131" s="150"/>
      <c r="S131" s="151"/>
      <c r="T131" s="413"/>
      <c r="U131" s="739"/>
      <c r="V131" s="740"/>
      <c r="W131" s="274" t="s">
        <v>195</v>
      </c>
      <c r="X131" s="739"/>
      <c r="Y131" s="740"/>
      <c r="Z131" s="415"/>
      <c r="AA131" s="121"/>
      <c r="AB131" s="121"/>
      <c r="AD131" s="52">
        <v>2</v>
      </c>
    </row>
    <row r="132" spans="1:28" s="53" customFormat="1" ht="35.25" customHeight="1">
      <c r="A132" s="335" t="s">
        <v>173</v>
      </c>
      <c r="B132" s="307" t="s">
        <v>229</v>
      </c>
      <c r="C132" s="314"/>
      <c r="D132" s="314"/>
      <c r="E132" s="314"/>
      <c r="F132" s="309"/>
      <c r="G132" s="65">
        <v>3.5</v>
      </c>
      <c r="H132" s="65">
        <f>G132*30</f>
        <v>105</v>
      </c>
      <c r="I132" s="314"/>
      <c r="J132" s="314"/>
      <c r="K132" s="314"/>
      <c r="L132" s="254"/>
      <c r="M132" s="68"/>
      <c r="N132" s="142"/>
      <c r="O132" s="67"/>
      <c r="P132" s="68"/>
      <c r="Q132" s="142"/>
      <c r="R132" s="67"/>
      <c r="S132" s="143"/>
      <c r="T132" s="421"/>
      <c r="U132" s="739"/>
      <c r="V132" s="740"/>
      <c r="W132" s="227"/>
      <c r="X132" s="739"/>
      <c r="Y132" s="740"/>
      <c r="Z132" s="144"/>
      <c r="AA132" s="121"/>
      <c r="AB132" s="121"/>
    </row>
    <row r="133" spans="1:28" s="53" customFormat="1" ht="15.75">
      <c r="A133" s="335"/>
      <c r="B133" s="307" t="s">
        <v>62</v>
      </c>
      <c r="C133" s="314"/>
      <c r="D133" s="314"/>
      <c r="E133" s="314"/>
      <c r="F133" s="309"/>
      <c r="G133" s="65">
        <v>1</v>
      </c>
      <c r="H133" s="314">
        <f>G133*30</f>
        <v>30</v>
      </c>
      <c r="I133" s="314"/>
      <c r="J133" s="314"/>
      <c r="K133" s="314"/>
      <c r="L133" s="254"/>
      <c r="M133" s="68"/>
      <c r="N133" s="142"/>
      <c r="O133" s="67"/>
      <c r="P133" s="68"/>
      <c r="Q133" s="142"/>
      <c r="R133" s="67"/>
      <c r="S133" s="143"/>
      <c r="T133" s="421"/>
      <c r="U133" s="739"/>
      <c r="V133" s="740"/>
      <c r="W133" s="227"/>
      <c r="X133" s="739"/>
      <c r="Y133" s="740"/>
      <c r="Z133" s="144"/>
      <c r="AA133" s="121"/>
      <c r="AB133" s="121"/>
    </row>
    <row r="134" spans="1:30" s="52" customFormat="1" ht="15.75">
      <c r="A134" s="337" t="s">
        <v>174</v>
      </c>
      <c r="B134" s="310" t="s">
        <v>63</v>
      </c>
      <c r="C134" s="317"/>
      <c r="D134" s="317">
        <v>5</v>
      </c>
      <c r="E134" s="317"/>
      <c r="F134" s="318"/>
      <c r="G134" s="642">
        <v>2.5</v>
      </c>
      <c r="H134" s="317">
        <f>G134*30</f>
        <v>75</v>
      </c>
      <c r="I134" s="317">
        <f>J134+K134+L134</f>
        <v>8</v>
      </c>
      <c r="J134" s="317">
        <v>4</v>
      </c>
      <c r="K134" s="317">
        <v>4</v>
      </c>
      <c r="L134" s="338"/>
      <c r="M134" s="152">
        <f>H134-I134</f>
        <v>67</v>
      </c>
      <c r="N134" s="149"/>
      <c r="O134" s="150"/>
      <c r="P134" s="152"/>
      <c r="Q134" s="149"/>
      <c r="R134" s="150"/>
      <c r="S134" s="151"/>
      <c r="T134" s="422"/>
      <c r="U134" s="739"/>
      <c r="V134" s="740"/>
      <c r="W134" s="232"/>
      <c r="X134" s="739"/>
      <c r="Y134" s="740"/>
      <c r="Z134" s="312" t="s">
        <v>254</v>
      </c>
      <c r="AA134" s="121"/>
      <c r="AB134" s="121"/>
      <c r="AD134" s="52">
        <v>3</v>
      </c>
    </row>
    <row r="135" spans="1:28" s="53" customFormat="1" ht="15.75">
      <c r="A135" s="335" t="s">
        <v>175</v>
      </c>
      <c r="B135" s="307" t="s">
        <v>237</v>
      </c>
      <c r="C135" s="314"/>
      <c r="D135" s="314"/>
      <c r="E135" s="314"/>
      <c r="F135" s="309"/>
      <c r="G135" s="65">
        <v>3</v>
      </c>
      <c r="H135" s="65">
        <f>H136+H137</f>
        <v>90</v>
      </c>
      <c r="I135" s="314"/>
      <c r="J135" s="314"/>
      <c r="K135" s="314"/>
      <c r="L135" s="254"/>
      <c r="M135" s="68"/>
      <c r="N135" s="142"/>
      <c r="O135" s="67"/>
      <c r="P135" s="68"/>
      <c r="Q135" s="142"/>
      <c r="R135" s="67"/>
      <c r="S135" s="143"/>
      <c r="T135" s="421"/>
      <c r="U135" s="739"/>
      <c r="V135" s="740"/>
      <c r="W135" s="227"/>
      <c r="X135" s="739"/>
      <c r="Y135" s="740"/>
      <c r="Z135" s="144"/>
      <c r="AA135" s="121"/>
      <c r="AB135" s="121"/>
    </row>
    <row r="136" spans="1:28" s="53" customFormat="1" ht="15.75">
      <c r="A136" s="335"/>
      <c r="B136" s="307" t="s">
        <v>62</v>
      </c>
      <c r="C136" s="314"/>
      <c r="D136" s="314"/>
      <c r="E136" s="314"/>
      <c r="F136" s="309"/>
      <c r="G136" s="65">
        <v>1</v>
      </c>
      <c r="H136" s="314">
        <f>G136*30</f>
        <v>30</v>
      </c>
      <c r="I136" s="314"/>
      <c r="J136" s="314"/>
      <c r="K136" s="314"/>
      <c r="L136" s="254"/>
      <c r="M136" s="68"/>
      <c r="N136" s="142"/>
      <c r="O136" s="67"/>
      <c r="P136" s="68"/>
      <c r="Q136" s="142"/>
      <c r="R136" s="67"/>
      <c r="S136" s="143"/>
      <c r="T136" s="421"/>
      <c r="U136" s="739"/>
      <c r="V136" s="740"/>
      <c r="W136" s="227"/>
      <c r="X136" s="739"/>
      <c r="Y136" s="740"/>
      <c r="Z136" s="144"/>
      <c r="AA136" s="121"/>
      <c r="AB136" s="121"/>
    </row>
    <row r="137" spans="1:30" s="52" customFormat="1" ht="15.75">
      <c r="A137" s="135" t="s">
        <v>176</v>
      </c>
      <c r="B137" s="310" t="s">
        <v>63</v>
      </c>
      <c r="C137" s="317"/>
      <c r="D137" s="317" t="s">
        <v>264</v>
      </c>
      <c r="E137" s="317"/>
      <c r="F137" s="318"/>
      <c r="G137" s="642">
        <v>2</v>
      </c>
      <c r="H137" s="317">
        <f>G137*30</f>
        <v>60</v>
      </c>
      <c r="I137" s="317">
        <f>J137+K137+L137</f>
        <v>4</v>
      </c>
      <c r="J137" s="317">
        <v>4</v>
      </c>
      <c r="K137" s="317"/>
      <c r="L137" s="338"/>
      <c r="M137" s="152">
        <f>H137-I137</f>
        <v>56</v>
      </c>
      <c r="N137" s="149"/>
      <c r="O137" s="150"/>
      <c r="P137" s="152"/>
      <c r="Q137" s="149"/>
      <c r="R137" s="150"/>
      <c r="S137" s="151"/>
      <c r="T137" s="422"/>
      <c r="U137" s="739"/>
      <c r="V137" s="740"/>
      <c r="W137" s="232"/>
      <c r="X137" s="739"/>
      <c r="Y137" s="740"/>
      <c r="Z137" s="312"/>
      <c r="AA137" s="135" t="s">
        <v>195</v>
      </c>
      <c r="AB137" s="135"/>
      <c r="AD137" s="52">
        <v>3</v>
      </c>
    </row>
    <row r="138" spans="1:28" s="53" customFormat="1" ht="15.75" customHeight="1" hidden="1">
      <c r="A138" s="331"/>
      <c r="B138" s="331"/>
      <c r="C138" s="254"/>
      <c r="D138" s="317" t="s">
        <v>264</v>
      </c>
      <c r="E138" s="254"/>
      <c r="F138" s="342"/>
      <c r="G138" s="347"/>
      <c r="H138" s="347"/>
      <c r="I138" s="254"/>
      <c r="J138" s="342"/>
      <c r="K138" s="342"/>
      <c r="L138" s="254"/>
      <c r="M138" s="68"/>
      <c r="N138" s="142"/>
      <c r="O138" s="67"/>
      <c r="P138" s="68"/>
      <c r="Q138" s="142"/>
      <c r="R138" s="67"/>
      <c r="S138" s="143"/>
      <c r="T138" s="418"/>
      <c r="U138" s="739"/>
      <c r="V138" s="740"/>
      <c r="W138" s="227"/>
      <c r="X138" s="739"/>
      <c r="Y138" s="740"/>
      <c r="Z138" s="144"/>
      <c r="AA138" s="121"/>
      <c r="AB138" s="121"/>
    </row>
    <row r="139" spans="1:28" s="53" customFormat="1" ht="15.75" customHeight="1" hidden="1">
      <c r="A139" s="335"/>
      <c r="B139" s="307"/>
      <c r="C139" s="254"/>
      <c r="D139" s="317" t="s">
        <v>264</v>
      </c>
      <c r="E139" s="254"/>
      <c r="F139" s="342"/>
      <c r="G139" s="64"/>
      <c r="H139" s="314"/>
      <c r="I139" s="254"/>
      <c r="J139" s="342"/>
      <c r="K139" s="342"/>
      <c r="L139" s="254"/>
      <c r="M139" s="68"/>
      <c r="N139" s="142"/>
      <c r="O139" s="67"/>
      <c r="P139" s="68"/>
      <c r="Q139" s="142"/>
      <c r="R139" s="67"/>
      <c r="S139" s="143"/>
      <c r="T139" s="418"/>
      <c r="U139" s="739"/>
      <c r="V139" s="740"/>
      <c r="W139" s="227"/>
      <c r="X139" s="739"/>
      <c r="Y139" s="740"/>
      <c r="Z139" s="144"/>
      <c r="AA139" s="121"/>
      <c r="AB139" s="121"/>
    </row>
    <row r="140" spans="1:30" s="52" customFormat="1" ht="15.75">
      <c r="A140" s="337" t="s">
        <v>177</v>
      </c>
      <c r="B140" s="411" t="s">
        <v>238</v>
      </c>
      <c r="C140" s="150"/>
      <c r="D140" s="317" t="s">
        <v>264</v>
      </c>
      <c r="E140" s="150"/>
      <c r="F140" s="63"/>
      <c r="G140" s="88">
        <v>3</v>
      </c>
      <c r="H140" s="63">
        <f>G140*30</f>
        <v>90</v>
      </c>
      <c r="I140" s="150">
        <f>J140+K140+L140</f>
        <v>8</v>
      </c>
      <c r="J140" s="63">
        <v>8</v>
      </c>
      <c r="K140" s="63"/>
      <c r="L140" s="150"/>
      <c r="M140" s="152">
        <f>H140-I140</f>
        <v>82</v>
      </c>
      <c r="N140" s="149"/>
      <c r="O140" s="150"/>
      <c r="P140" s="152"/>
      <c r="Q140" s="149"/>
      <c r="R140" s="150"/>
      <c r="S140" s="151"/>
      <c r="T140" s="422"/>
      <c r="U140" s="739"/>
      <c r="V140" s="740"/>
      <c r="W140" s="232"/>
      <c r="X140" s="739"/>
      <c r="Y140" s="740"/>
      <c r="Z140" s="312"/>
      <c r="AA140" s="135" t="s">
        <v>254</v>
      </c>
      <c r="AB140" s="135"/>
      <c r="AD140" s="52">
        <v>3</v>
      </c>
    </row>
    <row r="141" spans="1:28" s="52" customFormat="1" ht="18.75" customHeight="1">
      <c r="A141" s="135" t="s">
        <v>178</v>
      </c>
      <c r="B141" s="423" t="s">
        <v>239</v>
      </c>
      <c r="C141" s="150"/>
      <c r="D141" s="150"/>
      <c r="E141" s="150"/>
      <c r="F141" s="63"/>
      <c r="G141" s="425">
        <f>G142+G143</f>
        <v>3.5</v>
      </c>
      <c r="H141" s="257">
        <f>G141*30</f>
        <v>105</v>
      </c>
      <c r="I141" s="150"/>
      <c r="J141" s="63"/>
      <c r="K141" s="63"/>
      <c r="L141" s="150"/>
      <c r="M141" s="152"/>
      <c r="N141" s="149"/>
      <c r="O141" s="150"/>
      <c r="P141" s="152"/>
      <c r="Q141" s="149"/>
      <c r="R141" s="150"/>
      <c r="S141" s="151"/>
      <c r="T141" s="422"/>
      <c r="U141" s="739"/>
      <c r="V141" s="740"/>
      <c r="W141" s="232"/>
      <c r="X141" s="739"/>
      <c r="Y141" s="740"/>
      <c r="Z141" s="312"/>
      <c r="AA141" s="135"/>
      <c r="AB141" s="135"/>
    </row>
    <row r="142" spans="1:28" s="52" customFormat="1" ht="18.75" customHeight="1">
      <c r="A142" s="135"/>
      <c r="B142" s="307" t="s">
        <v>62</v>
      </c>
      <c r="C142" s="150"/>
      <c r="D142" s="150"/>
      <c r="E142" s="150"/>
      <c r="F142" s="63"/>
      <c r="G142" s="425">
        <v>1</v>
      </c>
      <c r="H142" s="257">
        <f>G142*30</f>
        <v>30</v>
      </c>
      <c r="I142" s="150"/>
      <c r="J142" s="63"/>
      <c r="K142" s="63"/>
      <c r="L142" s="150"/>
      <c r="M142" s="152"/>
      <c r="N142" s="149"/>
      <c r="O142" s="150"/>
      <c r="P142" s="152"/>
      <c r="Q142" s="149"/>
      <c r="R142" s="150"/>
      <c r="S142" s="151"/>
      <c r="T142" s="422"/>
      <c r="U142" s="739"/>
      <c r="V142" s="740"/>
      <c r="W142" s="232"/>
      <c r="X142" s="739"/>
      <c r="Y142" s="740"/>
      <c r="Z142" s="312"/>
      <c r="AA142" s="135"/>
      <c r="AB142" s="135"/>
    </row>
    <row r="143" spans="1:30" s="52" customFormat="1" ht="18.75" customHeight="1">
      <c r="A143" s="135"/>
      <c r="B143" s="310" t="s">
        <v>63</v>
      </c>
      <c r="C143" s="150"/>
      <c r="D143" s="150" t="s">
        <v>264</v>
      </c>
      <c r="E143" s="150"/>
      <c r="F143" s="63"/>
      <c r="G143" s="88">
        <v>2.5</v>
      </c>
      <c r="H143" s="63">
        <f>G143*30</f>
        <v>75</v>
      </c>
      <c r="I143" s="150">
        <f>J143+K143+L143</f>
        <v>4</v>
      </c>
      <c r="J143" s="63">
        <v>4</v>
      </c>
      <c r="K143" s="63"/>
      <c r="L143" s="150"/>
      <c r="M143" s="152">
        <f>H143-I143</f>
        <v>71</v>
      </c>
      <c r="N143" s="149"/>
      <c r="O143" s="150"/>
      <c r="P143" s="152"/>
      <c r="Q143" s="149"/>
      <c r="R143" s="150"/>
      <c r="S143" s="151"/>
      <c r="T143" s="422"/>
      <c r="U143" s="739"/>
      <c r="V143" s="740"/>
      <c r="W143" s="232"/>
      <c r="X143" s="739"/>
      <c r="Y143" s="740"/>
      <c r="Z143" s="312"/>
      <c r="AA143" s="135" t="s">
        <v>195</v>
      </c>
      <c r="AB143" s="135"/>
      <c r="AD143" s="52">
        <v>3</v>
      </c>
    </row>
    <row r="144" spans="1:28" s="41" customFormat="1" ht="18.75" customHeight="1">
      <c r="A144" s="121" t="s">
        <v>179</v>
      </c>
      <c r="B144" s="313" t="s">
        <v>240</v>
      </c>
      <c r="C144" s="67"/>
      <c r="D144" s="67"/>
      <c r="E144" s="67"/>
      <c r="F144" s="64"/>
      <c r="G144" s="65">
        <f>G145+G146</f>
        <v>3.5</v>
      </c>
      <c r="H144" s="65">
        <f>H145+H146</f>
        <v>105</v>
      </c>
      <c r="I144" s="67"/>
      <c r="J144" s="64"/>
      <c r="K144" s="64"/>
      <c r="L144" s="67"/>
      <c r="M144" s="68"/>
      <c r="N144" s="142"/>
      <c r="O144" s="67"/>
      <c r="P144" s="68"/>
      <c r="Q144" s="142"/>
      <c r="R144" s="67"/>
      <c r="S144" s="143"/>
      <c r="T144" s="421"/>
      <c r="U144" s="739"/>
      <c r="V144" s="740"/>
      <c r="W144" s="227"/>
      <c r="X144" s="739"/>
      <c r="Y144" s="740"/>
      <c r="Z144" s="144"/>
      <c r="AA144" s="121"/>
      <c r="AB144" s="121"/>
    </row>
    <row r="145" spans="1:28" s="41" customFormat="1" ht="18.75" customHeight="1">
      <c r="A145" s="121"/>
      <c r="B145" s="307" t="s">
        <v>62</v>
      </c>
      <c r="C145" s="67"/>
      <c r="D145" s="67"/>
      <c r="E145" s="67"/>
      <c r="F145" s="64"/>
      <c r="G145" s="65">
        <v>1</v>
      </c>
      <c r="H145" s="64">
        <f aca="true" t="shared" si="8" ref="H145:H155">G145*30</f>
        <v>30</v>
      </c>
      <c r="I145" s="67"/>
      <c r="J145" s="64"/>
      <c r="K145" s="64"/>
      <c r="L145" s="67"/>
      <c r="M145" s="68"/>
      <c r="N145" s="142"/>
      <c r="O145" s="67"/>
      <c r="P145" s="68"/>
      <c r="Q145" s="142"/>
      <c r="R145" s="67"/>
      <c r="S145" s="143"/>
      <c r="T145" s="421"/>
      <c r="U145" s="739"/>
      <c r="V145" s="740"/>
      <c r="W145" s="227"/>
      <c r="X145" s="739"/>
      <c r="Y145" s="740"/>
      <c r="Z145" s="144"/>
      <c r="AA145" s="121"/>
      <c r="AB145" s="121"/>
    </row>
    <row r="146" spans="1:30" s="52" customFormat="1" ht="15.75">
      <c r="A146" s="135" t="s">
        <v>180</v>
      </c>
      <c r="B146" s="310" t="s">
        <v>63</v>
      </c>
      <c r="C146" s="150" t="s">
        <v>264</v>
      </c>
      <c r="D146" s="150"/>
      <c r="E146" s="150"/>
      <c r="F146" s="63"/>
      <c r="G146" s="88">
        <v>2.5</v>
      </c>
      <c r="H146" s="63">
        <f t="shared" si="8"/>
        <v>75</v>
      </c>
      <c r="I146" s="150">
        <f>J146+K146+L146</f>
        <v>10</v>
      </c>
      <c r="J146" s="63">
        <v>8</v>
      </c>
      <c r="K146" s="63"/>
      <c r="L146" s="150">
        <v>2</v>
      </c>
      <c r="M146" s="152">
        <f>H146-I146</f>
        <v>65</v>
      </c>
      <c r="N146" s="149"/>
      <c r="O146" s="150"/>
      <c r="P146" s="152"/>
      <c r="Q146" s="149"/>
      <c r="R146" s="150"/>
      <c r="S146" s="151"/>
      <c r="T146" s="422"/>
      <c r="U146" s="739"/>
      <c r="V146" s="740"/>
      <c r="W146" s="232"/>
      <c r="X146" s="739"/>
      <c r="Y146" s="740"/>
      <c r="Z146" s="424"/>
      <c r="AA146" s="135" t="s">
        <v>204</v>
      </c>
      <c r="AB146" s="135"/>
      <c r="AD146" s="52">
        <v>3</v>
      </c>
    </row>
    <row r="147" spans="1:28" s="52" customFormat="1" ht="31.5">
      <c r="A147" s="121" t="s">
        <v>181</v>
      </c>
      <c r="B147" s="313" t="s">
        <v>61</v>
      </c>
      <c r="C147" s="150"/>
      <c r="D147" s="150"/>
      <c r="E147" s="150"/>
      <c r="F147" s="63"/>
      <c r="G147" s="425">
        <v>4</v>
      </c>
      <c r="H147" s="63">
        <f t="shared" si="8"/>
        <v>120</v>
      </c>
      <c r="I147" s="150"/>
      <c r="J147" s="63"/>
      <c r="K147" s="63"/>
      <c r="L147" s="150"/>
      <c r="M147" s="152"/>
      <c r="N147" s="149"/>
      <c r="O147" s="150"/>
      <c r="P147" s="152"/>
      <c r="Q147" s="149"/>
      <c r="R147" s="150"/>
      <c r="S147" s="151"/>
      <c r="T147" s="422"/>
      <c r="U147" s="420"/>
      <c r="V147" s="426"/>
      <c r="W147" s="232"/>
      <c r="X147" s="420"/>
      <c r="Y147" s="426"/>
      <c r="Z147" s="424"/>
      <c r="AA147" s="135"/>
      <c r="AB147" s="135"/>
    </row>
    <row r="148" spans="1:28" s="52" customFormat="1" ht="15.75">
      <c r="A148" s="135"/>
      <c r="B148" s="307" t="s">
        <v>62</v>
      </c>
      <c r="C148" s="150"/>
      <c r="D148" s="150"/>
      <c r="E148" s="150"/>
      <c r="F148" s="63"/>
      <c r="G148" s="425">
        <v>1</v>
      </c>
      <c r="H148" s="63">
        <f t="shared" si="8"/>
        <v>30</v>
      </c>
      <c r="I148" s="150"/>
      <c r="J148" s="63"/>
      <c r="K148" s="63"/>
      <c r="L148" s="150"/>
      <c r="M148" s="152"/>
      <c r="N148" s="149"/>
      <c r="O148" s="150"/>
      <c r="P148" s="152"/>
      <c r="Q148" s="149"/>
      <c r="R148" s="150"/>
      <c r="S148" s="151"/>
      <c r="T148" s="422"/>
      <c r="U148" s="420"/>
      <c r="V148" s="426"/>
      <c r="W148" s="232"/>
      <c r="X148" s="420"/>
      <c r="Y148" s="426"/>
      <c r="Z148" s="424"/>
      <c r="AA148" s="135"/>
      <c r="AB148" s="135"/>
    </row>
    <row r="149" spans="1:30" s="41" customFormat="1" ht="35.25" customHeight="1">
      <c r="A149" s="135" t="s">
        <v>281</v>
      </c>
      <c r="B149" s="310" t="s">
        <v>63</v>
      </c>
      <c r="C149" s="67"/>
      <c r="D149" s="150">
        <v>5</v>
      </c>
      <c r="E149" s="150"/>
      <c r="F149" s="63"/>
      <c r="G149" s="88">
        <v>3</v>
      </c>
      <c r="H149" s="63">
        <f>G149*30</f>
        <v>90</v>
      </c>
      <c r="I149" s="150">
        <f>J149+K149+L149</f>
        <v>4</v>
      </c>
      <c r="J149" s="63">
        <v>4</v>
      </c>
      <c r="K149" s="63"/>
      <c r="L149" s="150"/>
      <c r="M149" s="152">
        <f>H149-I149</f>
        <v>86</v>
      </c>
      <c r="N149" s="149"/>
      <c r="O149" s="150"/>
      <c r="P149" s="152"/>
      <c r="Q149" s="149"/>
      <c r="R149" s="150"/>
      <c r="S149" s="151"/>
      <c r="T149" s="422"/>
      <c r="U149" s="739"/>
      <c r="V149" s="740"/>
      <c r="W149" s="232"/>
      <c r="X149" s="739"/>
      <c r="Y149" s="740"/>
      <c r="Z149" s="312" t="s">
        <v>195</v>
      </c>
      <c r="AA149" s="121"/>
      <c r="AB149" s="121"/>
      <c r="AD149" s="41">
        <v>3</v>
      </c>
    </row>
    <row r="150" spans="1:28" s="41" customFormat="1" ht="15.75">
      <c r="A150" s="121" t="s">
        <v>182</v>
      </c>
      <c r="B150" s="313" t="s">
        <v>51</v>
      </c>
      <c r="C150" s="67"/>
      <c r="D150" s="67"/>
      <c r="E150" s="67"/>
      <c r="F150" s="64"/>
      <c r="G150" s="65">
        <v>4.5</v>
      </c>
      <c r="H150" s="65">
        <f t="shared" si="8"/>
        <v>135</v>
      </c>
      <c r="I150" s="67"/>
      <c r="J150" s="64"/>
      <c r="K150" s="64"/>
      <c r="L150" s="67"/>
      <c r="M150" s="68"/>
      <c r="N150" s="142"/>
      <c r="O150" s="67"/>
      <c r="P150" s="68"/>
      <c r="Q150" s="142"/>
      <c r="R150" s="67"/>
      <c r="S150" s="143"/>
      <c r="T150" s="421"/>
      <c r="U150" s="739"/>
      <c r="V150" s="740"/>
      <c r="W150" s="227"/>
      <c r="X150" s="739"/>
      <c r="Y150" s="740"/>
      <c r="Z150" s="345"/>
      <c r="AA150" s="121"/>
      <c r="AB150" s="121"/>
    </row>
    <row r="151" spans="1:28" s="41" customFormat="1" ht="15.75">
      <c r="A151" s="335"/>
      <c r="B151" s="307" t="s">
        <v>62</v>
      </c>
      <c r="C151" s="67"/>
      <c r="D151" s="67"/>
      <c r="E151" s="67"/>
      <c r="F151" s="64"/>
      <c r="G151" s="65">
        <v>1</v>
      </c>
      <c r="H151" s="64">
        <f t="shared" si="8"/>
        <v>30</v>
      </c>
      <c r="I151" s="67"/>
      <c r="J151" s="64"/>
      <c r="K151" s="64"/>
      <c r="L151" s="67"/>
      <c r="M151" s="68"/>
      <c r="N151" s="142"/>
      <c r="O151" s="67"/>
      <c r="P151" s="68"/>
      <c r="Q151" s="142"/>
      <c r="R151" s="67"/>
      <c r="S151" s="143"/>
      <c r="T151" s="421"/>
      <c r="U151" s="739"/>
      <c r="V151" s="740"/>
      <c r="W151" s="227"/>
      <c r="X151" s="739"/>
      <c r="Y151" s="740"/>
      <c r="Z151" s="345"/>
      <c r="AA151" s="121"/>
      <c r="AB151" s="121"/>
    </row>
    <row r="152" spans="1:30" s="52" customFormat="1" ht="15.75">
      <c r="A152" s="337" t="s">
        <v>183</v>
      </c>
      <c r="B152" s="310" t="s">
        <v>63</v>
      </c>
      <c r="C152" s="150">
        <v>5</v>
      </c>
      <c r="D152" s="150"/>
      <c r="E152" s="150"/>
      <c r="F152" s="63"/>
      <c r="G152" s="88">
        <v>2.5</v>
      </c>
      <c r="H152" s="63">
        <f t="shared" si="8"/>
        <v>75</v>
      </c>
      <c r="I152" s="150">
        <f>J152+K152+L152</f>
        <v>10</v>
      </c>
      <c r="J152" s="63">
        <v>8</v>
      </c>
      <c r="K152" s="63"/>
      <c r="L152" s="150">
        <v>2</v>
      </c>
      <c r="M152" s="152">
        <f>H152-I152</f>
        <v>65</v>
      </c>
      <c r="N152" s="149"/>
      <c r="O152" s="150"/>
      <c r="P152" s="152"/>
      <c r="Q152" s="149"/>
      <c r="R152" s="150"/>
      <c r="S152" s="151"/>
      <c r="T152" s="422"/>
      <c r="U152" s="739"/>
      <c r="V152" s="740"/>
      <c r="W152" s="232"/>
      <c r="X152" s="739"/>
      <c r="Y152" s="740"/>
      <c r="Z152" s="312" t="s">
        <v>204</v>
      </c>
      <c r="AA152" s="121"/>
      <c r="AB152" s="121"/>
      <c r="AD152" s="52">
        <v>3</v>
      </c>
    </row>
    <row r="153" spans="1:30" s="52" customFormat="1" ht="18" customHeight="1">
      <c r="A153" s="135" t="s">
        <v>184</v>
      </c>
      <c r="B153" s="206" t="s">
        <v>60</v>
      </c>
      <c r="C153" s="150"/>
      <c r="D153" s="150"/>
      <c r="E153" s="150"/>
      <c r="F153" s="63" t="s">
        <v>264</v>
      </c>
      <c r="G153" s="88">
        <v>1</v>
      </c>
      <c r="H153" s="63">
        <f t="shared" si="8"/>
        <v>30</v>
      </c>
      <c r="I153" s="150">
        <f>J153+K153+L153</f>
        <v>4</v>
      </c>
      <c r="J153" s="63"/>
      <c r="K153" s="63"/>
      <c r="L153" s="150">
        <v>4</v>
      </c>
      <c r="M153" s="152">
        <f>H153-I153</f>
        <v>26</v>
      </c>
      <c r="N153" s="149"/>
      <c r="O153" s="150"/>
      <c r="P153" s="152"/>
      <c r="Q153" s="149"/>
      <c r="R153" s="150"/>
      <c r="S153" s="151"/>
      <c r="T153" s="422"/>
      <c r="U153" s="739"/>
      <c r="V153" s="740"/>
      <c r="W153" s="232"/>
      <c r="X153" s="739"/>
      <c r="Y153" s="740"/>
      <c r="Z153" s="312"/>
      <c r="AA153" s="135" t="s">
        <v>195</v>
      </c>
      <c r="AB153" s="135"/>
      <c r="AD153" s="52">
        <v>3</v>
      </c>
    </row>
    <row r="154" spans="1:28" s="52" customFormat="1" ht="16.5" thickBot="1">
      <c r="A154" s="427" t="s">
        <v>185</v>
      </c>
      <c r="B154" s="428" t="s">
        <v>230</v>
      </c>
      <c r="C154" s="429"/>
      <c r="D154" s="429"/>
      <c r="E154" s="429"/>
      <c r="F154" s="430"/>
      <c r="G154" s="431">
        <f>G155+G156</f>
        <v>3</v>
      </c>
      <c r="H154" s="432">
        <f t="shared" si="8"/>
        <v>90</v>
      </c>
      <c r="I154" s="429"/>
      <c r="J154" s="430"/>
      <c r="K154" s="430"/>
      <c r="L154" s="429"/>
      <c r="M154" s="433"/>
      <c r="N154" s="149"/>
      <c r="O154" s="150"/>
      <c r="P154" s="152"/>
      <c r="Q154" s="149"/>
      <c r="R154" s="150"/>
      <c r="S154" s="151"/>
      <c r="T154" s="434"/>
      <c r="U154" s="741"/>
      <c r="V154" s="742"/>
      <c r="W154" s="435"/>
      <c r="X154" s="741"/>
      <c r="Y154" s="742"/>
      <c r="Z154" s="436"/>
      <c r="AA154" s="364"/>
      <c r="AB154" s="364"/>
    </row>
    <row r="155" spans="1:28" s="52" customFormat="1" ht="16.5" thickBot="1">
      <c r="A155" s="437"/>
      <c r="B155" s="307" t="s">
        <v>62</v>
      </c>
      <c r="C155" s="438"/>
      <c r="D155" s="439"/>
      <c r="E155" s="439"/>
      <c r="F155" s="440"/>
      <c r="G155" s="441">
        <v>1</v>
      </c>
      <c r="H155" s="432">
        <f t="shared" si="8"/>
        <v>30</v>
      </c>
      <c r="I155" s="439"/>
      <c r="J155" s="440"/>
      <c r="K155" s="440"/>
      <c r="L155" s="439"/>
      <c r="M155" s="442"/>
      <c r="N155" s="149"/>
      <c r="O155" s="150"/>
      <c r="P155" s="152"/>
      <c r="Q155" s="149"/>
      <c r="R155" s="150"/>
      <c r="S155" s="151"/>
      <c r="T155" s="443"/>
      <c r="U155" s="732"/>
      <c r="V155" s="733"/>
      <c r="W155" s="444"/>
      <c r="X155" s="732"/>
      <c r="Y155" s="733"/>
      <c r="Z155" s="599"/>
      <c r="AA155" s="189"/>
      <c r="AB155" s="189"/>
    </row>
    <row r="156" spans="1:32" s="52" customFormat="1" ht="16.5" thickBot="1">
      <c r="A156" s="437"/>
      <c r="B156" s="310" t="s">
        <v>63</v>
      </c>
      <c r="C156" s="438"/>
      <c r="D156" s="429" t="s">
        <v>264</v>
      </c>
      <c r="E156" s="429"/>
      <c r="F156" s="430"/>
      <c r="G156" s="271">
        <v>2</v>
      </c>
      <c r="H156" s="445">
        <f>G156*30</f>
        <v>60</v>
      </c>
      <c r="I156" s="429">
        <f>J156+K156+L156</f>
        <v>4</v>
      </c>
      <c r="J156" s="430">
        <v>4</v>
      </c>
      <c r="K156" s="430"/>
      <c r="L156" s="429"/>
      <c r="M156" s="433">
        <f>H156-I156</f>
        <v>56</v>
      </c>
      <c r="N156" s="149"/>
      <c r="O156" s="150"/>
      <c r="P156" s="152"/>
      <c r="Q156" s="149"/>
      <c r="R156" s="150"/>
      <c r="S156" s="151"/>
      <c r="T156" s="434"/>
      <c r="U156" s="741"/>
      <c r="V156" s="742"/>
      <c r="W156" s="435"/>
      <c r="X156" s="741"/>
      <c r="Y156" s="742"/>
      <c r="Z156" s="436"/>
      <c r="AA156" s="364" t="s">
        <v>195</v>
      </c>
      <c r="AB156" s="364"/>
      <c r="AD156" s="52">
        <v>3</v>
      </c>
      <c r="AE156" s="52">
        <v>36</v>
      </c>
      <c r="AF156" s="52">
        <v>2</v>
      </c>
    </row>
    <row r="157" spans="1:32" s="53" customFormat="1" ht="16.5" thickBot="1">
      <c r="A157" s="809" t="s">
        <v>32</v>
      </c>
      <c r="B157" s="810"/>
      <c r="C157" s="446"/>
      <c r="D157" s="447"/>
      <c r="E157" s="447"/>
      <c r="F157" s="448"/>
      <c r="G157" s="449">
        <f>G125+G128+G129+G132+G135+G140+G141+G144+G147+G150+G154</f>
        <v>37.5</v>
      </c>
      <c r="H157" s="449">
        <f>H125+H128+H129+H132+H135+H140+H141+H144+H147+H150+H154</f>
        <v>1125</v>
      </c>
      <c r="I157" s="447"/>
      <c r="J157" s="448"/>
      <c r="K157" s="448"/>
      <c r="L157" s="447"/>
      <c r="M157" s="381"/>
      <c r="N157" s="142"/>
      <c r="O157" s="67"/>
      <c r="P157" s="68"/>
      <c r="Q157" s="142"/>
      <c r="R157" s="67"/>
      <c r="S157" s="143"/>
      <c r="T157" s="450"/>
      <c r="U157" s="743"/>
      <c r="V157" s="744"/>
      <c r="W157" s="451"/>
      <c r="X157" s="743"/>
      <c r="Y157" s="744"/>
      <c r="Z157" s="452"/>
      <c r="AA157" s="171"/>
      <c r="AB157" s="171"/>
      <c r="AD157" s="53">
        <f>30*G157</f>
        <v>1125</v>
      </c>
      <c r="AE157" s="53">
        <v>8</v>
      </c>
      <c r="AF157" s="53">
        <v>2</v>
      </c>
    </row>
    <row r="158" spans="1:31" s="53" customFormat="1" ht="16.5" customHeight="1" thickBot="1">
      <c r="A158" s="883" t="s">
        <v>68</v>
      </c>
      <c r="B158" s="884"/>
      <c r="C158" s="453"/>
      <c r="D158" s="454"/>
      <c r="E158" s="454"/>
      <c r="F158" s="455"/>
      <c r="G158" s="456">
        <f>G130+G133+G136+G142+G145+G148+G151+G155</f>
        <v>8</v>
      </c>
      <c r="H158" s="456">
        <f>H130+H133+H136+H142+H145+H148+H151+H155</f>
        <v>240</v>
      </c>
      <c r="I158" s="454"/>
      <c r="J158" s="455"/>
      <c r="K158" s="455"/>
      <c r="L158" s="454"/>
      <c r="M158" s="457"/>
      <c r="N158" s="458"/>
      <c r="O158" s="459"/>
      <c r="P158" s="460"/>
      <c r="Q158" s="142"/>
      <c r="R158" s="67"/>
      <c r="S158" s="143"/>
      <c r="T158" s="461"/>
      <c r="U158" s="732"/>
      <c r="V158" s="733"/>
      <c r="W158" s="462"/>
      <c r="X158" s="732"/>
      <c r="Y158" s="733"/>
      <c r="Z158" s="463"/>
      <c r="AA158" s="171"/>
      <c r="AB158" s="171"/>
      <c r="AD158" s="53">
        <f>30*G158</f>
        <v>240</v>
      </c>
      <c r="AE158" s="53">
        <v>4</v>
      </c>
    </row>
    <row r="159" spans="1:30" s="41" customFormat="1" ht="16.5" thickBot="1">
      <c r="A159" s="809" t="s">
        <v>69</v>
      </c>
      <c r="B159" s="810"/>
      <c r="C159" s="464"/>
      <c r="D159" s="464"/>
      <c r="E159" s="464"/>
      <c r="F159" s="465"/>
      <c r="G159" s="466">
        <f>G125+G128+G131+G134+G137+G140+G143+G146+G149+G152+G153+G156</f>
        <v>29.5</v>
      </c>
      <c r="H159" s="466">
        <f>H125+H128+H131+H134+H137+H140+H143+H146+H149+H152+H153+H156</f>
        <v>885</v>
      </c>
      <c r="I159" s="467">
        <f>I125+I128+I131+I134+I137+I140+I143+I149+I156+I146+I152+I153+I154</f>
        <v>68</v>
      </c>
      <c r="J159" s="467">
        <f>J125+J128+J131+J134+J137+J140+J143+J149+J156+J146+J152+J153+J154</f>
        <v>56</v>
      </c>
      <c r="K159" s="467">
        <f>K125+K128+K131+K134+K137+K140+K143+K149+K156+K146+K152+K153+K154</f>
        <v>4</v>
      </c>
      <c r="L159" s="467">
        <f>L125+L128+L131+L134+L137+L140+L143+L149+L156+L146+L152+L153+L154</f>
        <v>8</v>
      </c>
      <c r="M159" s="467">
        <f>M125+M128+M131+M134+M137+M140+M143+M149+M156+M146+M152+M153+M154</f>
        <v>817</v>
      </c>
      <c r="N159" s="468"/>
      <c r="O159" s="468"/>
      <c r="P159" s="469"/>
      <c r="Q159" s="470"/>
      <c r="R159" s="471"/>
      <c r="S159" s="472"/>
      <c r="T159" s="473">
        <f>SUM(T125:T158)</f>
        <v>0</v>
      </c>
      <c r="U159" s="735">
        <f>SUM(V125:V158)</f>
        <v>0</v>
      </c>
      <c r="V159" s="734"/>
      <c r="W159" s="474" t="s">
        <v>195</v>
      </c>
      <c r="X159" s="724">
        <f>SUM(Y125:Y158)</f>
        <v>0</v>
      </c>
      <c r="Y159" s="734"/>
      <c r="Z159" s="475" t="s">
        <v>255</v>
      </c>
      <c r="AA159" s="476" t="s">
        <v>256</v>
      </c>
      <c r="AB159" s="476"/>
      <c r="AD159" s="53">
        <f>30*G159</f>
        <v>885</v>
      </c>
    </row>
    <row r="160" spans="1:30" s="41" customFormat="1" ht="15.75">
      <c r="A160" s="477"/>
      <c r="B160" s="477"/>
      <c r="C160" s="478"/>
      <c r="D160" s="478"/>
      <c r="E160" s="478"/>
      <c r="F160" s="479"/>
      <c r="G160" s="480"/>
      <c r="H160" s="480"/>
      <c r="I160" s="481"/>
      <c r="J160" s="481"/>
      <c r="K160" s="481"/>
      <c r="L160" s="481"/>
      <c r="M160" s="481"/>
      <c r="N160" s="482"/>
      <c r="O160" s="482"/>
      <c r="P160" s="482"/>
      <c r="Q160" s="482"/>
      <c r="R160" s="482"/>
      <c r="S160" s="482"/>
      <c r="T160" s="483"/>
      <c r="U160" s="484"/>
      <c r="V160" s="484"/>
      <c r="W160" s="484"/>
      <c r="X160" s="484"/>
      <c r="Y160" s="484"/>
      <c r="Z160" s="484"/>
      <c r="AA160" s="485"/>
      <c r="AB160" s="485"/>
      <c r="AD160" s="53"/>
    </row>
    <row r="161" spans="1:30" s="41" customFormat="1" ht="15.75">
      <c r="A161" s="847" t="s">
        <v>282</v>
      </c>
      <c r="B161" s="847"/>
      <c r="C161" s="847"/>
      <c r="D161" s="847"/>
      <c r="E161" s="847"/>
      <c r="F161" s="847"/>
      <c r="G161" s="847"/>
      <c r="H161" s="847"/>
      <c r="I161" s="847"/>
      <c r="J161" s="847"/>
      <c r="K161" s="847"/>
      <c r="L161" s="847"/>
      <c r="M161" s="847"/>
      <c r="N161" s="847"/>
      <c r="O161" s="847"/>
      <c r="P161" s="847"/>
      <c r="Q161" s="847"/>
      <c r="R161" s="847"/>
      <c r="S161" s="847"/>
      <c r="T161" s="847"/>
      <c r="U161" s="847"/>
      <c r="V161" s="847"/>
      <c r="W161" s="847"/>
      <c r="X161" s="847"/>
      <c r="Y161" s="847"/>
      <c r="Z161" s="847"/>
      <c r="AA161" s="847"/>
      <c r="AB161" s="847"/>
      <c r="AD161" s="53"/>
    </row>
    <row r="162" spans="1:30" s="41" customFormat="1" ht="15.75">
      <c r="A162" s="71" t="s">
        <v>223</v>
      </c>
      <c r="B162" s="72" t="s">
        <v>283</v>
      </c>
      <c r="C162" s="73"/>
      <c r="D162" s="73"/>
      <c r="E162" s="73"/>
      <c r="F162" s="74"/>
      <c r="G162" s="75">
        <v>4</v>
      </c>
      <c r="H162" s="75">
        <f>G162*30</f>
        <v>120</v>
      </c>
      <c r="I162" s="75"/>
      <c r="J162" s="75"/>
      <c r="K162" s="75"/>
      <c r="L162" s="75"/>
      <c r="M162" s="75"/>
      <c r="N162" s="76"/>
      <c r="O162" s="76"/>
      <c r="P162" s="76"/>
      <c r="Q162" s="76"/>
      <c r="R162" s="76"/>
      <c r="S162" s="76"/>
      <c r="T162" s="77"/>
      <c r="U162" s="737"/>
      <c r="V162" s="738"/>
      <c r="W162" s="78"/>
      <c r="X162" s="737"/>
      <c r="Y162" s="738"/>
      <c r="Z162" s="78"/>
      <c r="AA162" s="79"/>
      <c r="AB162" s="79"/>
      <c r="AD162" s="53"/>
    </row>
    <row r="163" spans="1:30" s="41" customFormat="1" ht="16.5" thickBot="1">
      <c r="A163" s="80" t="s">
        <v>224</v>
      </c>
      <c r="B163" s="72" t="s">
        <v>284</v>
      </c>
      <c r="C163" s="73"/>
      <c r="D163" s="73"/>
      <c r="E163" s="73"/>
      <c r="F163" s="74"/>
      <c r="G163" s="75">
        <v>8</v>
      </c>
      <c r="H163" s="75">
        <f>G163*30</f>
        <v>240</v>
      </c>
      <c r="I163" s="75"/>
      <c r="J163" s="75"/>
      <c r="K163" s="75"/>
      <c r="L163" s="75"/>
      <c r="M163" s="75"/>
      <c r="N163" s="76"/>
      <c r="O163" s="76"/>
      <c r="P163" s="76"/>
      <c r="Q163" s="76"/>
      <c r="R163" s="76"/>
      <c r="S163" s="76"/>
      <c r="T163" s="77"/>
      <c r="U163" s="737"/>
      <c r="V163" s="738"/>
      <c r="W163" s="78"/>
      <c r="X163" s="737"/>
      <c r="Y163" s="738"/>
      <c r="Z163" s="78"/>
      <c r="AA163" s="79"/>
      <c r="AB163" s="79"/>
      <c r="AD163" s="53"/>
    </row>
    <row r="164" spans="1:30" s="41" customFormat="1" ht="16.5" thickBot="1">
      <c r="A164" s="883" t="s">
        <v>68</v>
      </c>
      <c r="B164" s="884"/>
      <c r="C164" s="73"/>
      <c r="D164" s="73"/>
      <c r="E164" s="73"/>
      <c r="F164" s="74"/>
      <c r="G164" s="75">
        <f>SUM(G162:G163)</f>
        <v>12</v>
      </c>
      <c r="H164" s="75">
        <f>SUM(H162:H163)</f>
        <v>360</v>
      </c>
      <c r="I164" s="75"/>
      <c r="J164" s="75"/>
      <c r="K164" s="75"/>
      <c r="L164" s="75"/>
      <c r="M164" s="75"/>
      <c r="N164" s="76"/>
      <c r="O164" s="76"/>
      <c r="P164" s="76"/>
      <c r="Q164" s="76"/>
      <c r="R164" s="76"/>
      <c r="S164" s="76"/>
      <c r="T164" s="77"/>
      <c r="U164" s="737"/>
      <c r="V164" s="738"/>
      <c r="W164" s="78"/>
      <c r="X164" s="737"/>
      <c r="Y164" s="738"/>
      <c r="Z164" s="78"/>
      <c r="AA164" s="79"/>
      <c r="AB164" s="79"/>
      <c r="AD164" s="53"/>
    </row>
    <row r="165" spans="1:28" s="41" customFormat="1" ht="16.5" thickBot="1">
      <c r="A165" s="819" t="s">
        <v>285</v>
      </c>
      <c r="B165" s="820"/>
      <c r="C165" s="820"/>
      <c r="D165" s="820"/>
      <c r="E165" s="820"/>
      <c r="F165" s="820"/>
      <c r="G165" s="820"/>
      <c r="H165" s="820"/>
      <c r="I165" s="820"/>
      <c r="J165" s="820"/>
      <c r="K165" s="820"/>
      <c r="L165" s="820"/>
      <c r="M165" s="820"/>
      <c r="N165" s="820"/>
      <c r="O165" s="820"/>
      <c r="P165" s="820"/>
      <c r="Q165" s="820"/>
      <c r="R165" s="820"/>
      <c r="S165" s="820"/>
      <c r="T165" s="820"/>
      <c r="U165" s="820"/>
      <c r="V165" s="820"/>
      <c r="W165" s="820"/>
      <c r="X165" s="820"/>
      <c r="Y165" s="820"/>
      <c r="Z165" s="820"/>
      <c r="AA165" s="821"/>
      <c r="AB165" s="821"/>
    </row>
    <row r="166" spans="1:28" s="52" customFormat="1" ht="16.5" thickBot="1">
      <c r="A166" s="486" t="s">
        <v>286</v>
      </c>
      <c r="B166" s="487" t="s">
        <v>19</v>
      </c>
      <c r="C166" s="150"/>
      <c r="D166" s="150" t="s">
        <v>265</v>
      </c>
      <c r="E166" s="150"/>
      <c r="F166" s="63"/>
      <c r="G166" s="488">
        <v>16.5</v>
      </c>
      <c r="H166" s="488">
        <f>G166*30</f>
        <v>495</v>
      </c>
      <c r="I166" s="489"/>
      <c r="J166" s="489"/>
      <c r="K166" s="489"/>
      <c r="L166" s="489"/>
      <c r="M166" s="490"/>
      <c r="N166" s="491"/>
      <c r="O166" s="492"/>
      <c r="P166" s="490"/>
      <c r="Q166" s="491"/>
      <c r="R166" s="492"/>
      <c r="S166" s="493"/>
      <c r="T166" s="494"/>
      <c r="U166" s="720"/>
      <c r="V166" s="721"/>
      <c r="W166" s="495"/>
      <c r="X166" s="720"/>
      <c r="Y166" s="721"/>
      <c r="Z166" s="495"/>
      <c r="AA166" s="495"/>
      <c r="AB166" s="496"/>
    </row>
    <row r="167" spans="1:28" s="41" customFormat="1" ht="38.25" customHeight="1" thickBot="1">
      <c r="A167" s="80" t="s">
        <v>287</v>
      </c>
      <c r="B167" s="497" t="s">
        <v>72</v>
      </c>
      <c r="C167" s="498"/>
      <c r="D167" s="499" t="s">
        <v>265</v>
      </c>
      <c r="E167" s="499"/>
      <c r="F167" s="500"/>
      <c r="G167" s="501">
        <v>3</v>
      </c>
      <c r="H167" s="501">
        <f>G167*30</f>
        <v>90</v>
      </c>
      <c r="I167" s="502"/>
      <c r="J167" s="503"/>
      <c r="K167" s="503"/>
      <c r="L167" s="503"/>
      <c r="M167" s="504"/>
      <c r="N167" s="505"/>
      <c r="O167" s="506"/>
      <c r="P167" s="507"/>
      <c r="Q167" s="505"/>
      <c r="R167" s="506"/>
      <c r="S167" s="508"/>
      <c r="T167" s="509"/>
      <c r="U167" s="731"/>
      <c r="V167" s="723"/>
      <c r="W167" s="510"/>
      <c r="X167" s="722"/>
      <c r="Y167" s="723"/>
      <c r="Z167" s="510"/>
      <c r="AA167" s="511"/>
      <c r="AB167" s="512"/>
    </row>
    <row r="168" spans="1:28" s="41" customFormat="1" ht="16.5" thickBot="1">
      <c r="A168" s="887" t="s">
        <v>32</v>
      </c>
      <c r="B168" s="888"/>
      <c r="C168" s="513"/>
      <c r="D168" s="464"/>
      <c r="E168" s="464"/>
      <c r="F168" s="465"/>
      <c r="G168" s="514">
        <f>SUM(G166:G167)</f>
        <v>19.5</v>
      </c>
      <c r="H168" s="514">
        <f aca="true" t="shared" si="9" ref="H168:M168">SUM(H166:H167)</f>
        <v>585</v>
      </c>
      <c r="I168" s="514">
        <f t="shared" si="9"/>
        <v>0</v>
      </c>
      <c r="J168" s="514">
        <f t="shared" si="9"/>
        <v>0</v>
      </c>
      <c r="K168" s="514">
        <f t="shared" si="9"/>
        <v>0</v>
      </c>
      <c r="L168" s="514">
        <f t="shared" si="9"/>
        <v>0</v>
      </c>
      <c r="M168" s="514">
        <f t="shared" si="9"/>
        <v>0</v>
      </c>
      <c r="N168" s="515"/>
      <c r="O168" s="516"/>
      <c r="P168" s="517"/>
      <c r="Q168" s="515"/>
      <c r="R168" s="516"/>
      <c r="S168" s="518"/>
      <c r="T168" s="473">
        <f aca="true" t="shared" si="10" ref="T168:Z168">SUM(T166:T167)</f>
        <v>0</v>
      </c>
      <c r="U168" s="735">
        <f>SUM(V166:V167)</f>
        <v>0</v>
      </c>
      <c r="V168" s="725"/>
      <c r="W168" s="519">
        <f t="shared" si="10"/>
        <v>0</v>
      </c>
      <c r="X168" s="724">
        <f>SUM(Y166:Y167)</f>
        <v>0</v>
      </c>
      <c r="Y168" s="725"/>
      <c r="Z168" s="519">
        <f t="shared" si="10"/>
        <v>0</v>
      </c>
      <c r="AA168" s="519"/>
      <c r="AB168" s="520"/>
    </row>
    <row r="169" spans="1:28" s="41" customFormat="1" ht="16.5" thickBot="1">
      <c r="A169" s="815" t="s">
        <v>32</v>
      </c>
      <c r="B169" s="816"/>
      <c r="C169" s="521"/>
      <c r="D169" s="521"/>
      <c r="E169" s="521"/>
      <c r="F169" s="522"/>
      <c r="G169" s="523">
        <f>G170+G171</f>
        <v>240</v>
      </c>
      <c r="H169" s="523">
        <f>H170+H171</f>
        <v>7200</v>
      </c>
      <c r="I169" s="521"/>
      <c r="J169" s="521"/>
      <c r="K169" s="521"/>
      <c r="L169" s="521"/>
      <c r="M169" s="524"/>
      <c r="N169" s="525"/>
      <c r="O169" s="526"/>
      <c r="P169" s="527"/>
      <c r="Q169" s="525"/>
      <c r="R169" s="526"/>
      <c r="S169" s="528"/>
      <c r="T169" s="529"/>
      <c r="U169" s="726"/>
      <c r="V169" s="727"/>
      <c r="W169" s="529"/>
      <c r="X169" s="726"/>
      <c r="Y169" s="727"/>
      <c r="Z169" s="529"/>
      <c r="AA169" s="529"/>
      <c r="AB169" s="530"/>
    </row>
    <row r="170" spans="1:28" s="41" customFormat="1" ht="16.5" thickBot="1">
      <c r="A170" s="817" t="s">
        <v>68</v>
      </c>
      <c r="B170" s="818"/>
      <c r="C170" s="531"/>
      <c r="D170" s="532"/>
      <c r="E170" s="532"/>
      <c r="F170" s="533"/>
      <c r="G170" s="534">
        <f>G24+G48+G120+G158+G164</f>
        <v>89.5</v>
      </c>
      <c r="H170" s="534">
        <f>H24+H48+H120+H158+H164</f>
        <v>2685</v>
      </c>
      <c r="I170" s="533"/>
      <c r="J170" s="533"/>
      <c r="K170" s="533"/>
      <c r="L170" s="533"/>
      <c r="M170" s="535"/>
      <c r="N170" s="536"/>
      <c r="O170" s="537"/>
      <c r="P170" s="538"/>
      <c r="Q170" s="536"/>
      <c r="R170" s="537"/>
      <c r="S170" s="539"/>
      <c r="T170" s="540"/>
      <c r="U170" s="736"/>
      <c r="V170" s="729"/>
      <c r="W170" s="541"/>
      <c r="X170" s="728"/>
      <c r="Y170" s="729"/>
      <c r="Z170" s="541"/>
      <c r="AA170" s="541"/>
      <c r="AB170" s="543"/>
    </row>
    <row r="171" spans="1:28" s="52" customFormat="1" ht="16.5" thickBot="1">
      <c r="A171" s="812" t="s">
        <v>69</v>
      </c>
      <c r="B171" s="813"/>
      <c r="C171" s="544"/>
      <c r="D171" s="545"/>
      <c r="E171" s="545"/>
      <c r="F171" s="546"/>
      <c r="G171" s="547">
        <f aca="true" t="shared" si="11" ref="G171:M171">G25+G49+G121+G159+G168</f>
        <v>150.5</v>
      </c>
      <c r="H171" s="547">
        <f t="shared" si="11"/>
        <v>4515</v>
      </c>
      <c r="I171" s="547">
        <f t="shared" si="11"/>
        <v>288</v>
      </c>
      <c r="J171" s="547">
        <f t="shared" si="11"/>
        <v>212</v>
      </c>
      <c r="K171" s="547">
        <f t="shared" si="11"/>
        <v>12</v>
      </c>
      <c r="L171" s="547">
        <f t="shared" si="11"/>
        <v>64</v>
      </c>
      <c r="M171" s="547">
        <f t="shared" si="11"/>
        <v>3642</v>
      </c>
      <c r="N171" s="548"/>
      <c r="O171" s="549"/>
      <c r="P171" s="550"/>
      <c r="Q171" s="548"/>
      <c r="R171" s="549"/>
      <c r="S171" s="551"/>
      <c r="T171" s="552" t="s">
        <v>288</v>
      </c>
      <c r="U171" s="718" t="s">
        <v>217</v>
      </c>
      <c r="V171" s="719"/>
      <c r="W171" s="553" t="s">
        <v>215</v>
      </c>
      <c r="X171" s="730" t="s">
        <v>216</v>
      </c>
      <c r="Y171" s="719"/>
      <c r="Z171" s="553" t="s">
        <v>277</v>
      </c>
      <c r="AA171" s="553" t="s">
        <v>257</v>
      </c>
      <c r="AB171" s="553"/>
    </row>
    <row r="172" spans="1:28" s="52" customFormat="1" ht="16.5" thickBot="1">
      <c r="A172" s="809"/>
      <c r="B172" s="814"/>
      <c r="C172" s="554"/>
      <c r="D172" s="555"/>
      <c r="E172" s="555"/>
      <c r="F172" s="556"/>
      <c r="G172" s="557"/>
      <c r="H172" s="558"/>
      <c r="I172" s="558"/>
      <c r="J172" s="558"/>
      <c r="K172" s="558"/>
      <c r="L172" s="558"/>
      <c r="M172" s="559"/>
      <c r="N172" s="560"/>
      <c r="O172" s="561"/>
      <c r="P172" s="562"/>
      <c r="Q172" s="560"/>
      <c r="R172" s="561"/>
      <c r="S172" s="563"/>
      <c r="T172" s="644">
        <f>SUM(T171:T171)</f>
        <v>0</v>
      </c>
      <c r="U172" s="889">
        <f>SUM(U171:U171)</f>
        <v>0</v>
      </c>
      <c r="V172" s="890"/>
      <c r="W172" s="645">
        <f>SUM(W171:W171)</f>
        <v>0</v>
      </c>
      <c r="X172" s="891">
        <f>SUM(X171:X171)</f>
        <v>0</v>
      </c>
      <c r="Y172" s="890"/>
      <c r="Z172" s="645">
        <f>SUM(Z171:Z171)</f>
        <v>0</v>
      </c>
      <c r="AA172" s="891" t="s">
        <v>186</v>
      </c>
      <c r="AB172" s="890"/>
    </row>
    <row r="173" spans="1:32" s="41" customFormat="1" ht="15.75">
      <c r="A173" s="801" t="s">
        <v>29</v>
      </c>
      <c r="B173" s="801"/>
      <c r="C173" s="802"/>
      <c r="D173" s="802"/>
      <c r="E173" s="802"/>
      <c r="F173" s="802"/>
      <c r="G173" s="802"/>
      <c r="H173" s="802"/>
      <c r="I173" s="802"/>
      <c r="J173" s="802"/>
      <c r="K173" s="802"/>
      <c r="L173" s="802"/>
      <c r="M173" s="803"/>
      <c r="N173" s="564"/>
      <c r="O173" s="565"/>
      <c r="P173" s="568"/>
      <c r="Q173" s="564"/>
      <c r="R173" s="565"/>
      <c r="S173" s="568"/>
      <c r="T173" s="566">
        <f>COUNTIF($C$15:$C$156,"=1")</f>
        <v>4</v>
      </c>
      <c r="U173" s="804">
        <f>COUNTIF($C$11:$C$156,"=2")</f>
        <v>5</v>
      </c>
      <c r="V173" s="804"/>
      <c r="W173" s="566">
        <f>COUNTIF($C$15:$C$153,"=3")</f>
        <v>4</v>
      </c>
      <c r="X173" s="804">
        <f>COUNTIF($C$11:$C$156,"=4")</f>
        <v>4</v>
      </c>
      <c r="Y173" s="804"/>
      <c r="Z173" s="567">
        <f>COUNTIF($C$11:$C$156,"=5")</f>
        <v>4</v>
      </c>
      <c r="AA173" s="804">
        <v>2</v>
      </c>
      <c r="AB173" s="822"/>
      <c r="AC173" s="54"/>
      <c r="AE173" s="82" t="s">
        <v>101</v>
      </c>
      <c r="AF173" s="87">
        <f>AE11+AE27+AE51+AE125</f>
        <v>44</v>
      </c>
    </row>
    <row r="174" spans="1:32" s="41" customFormat="1" ht="15.75">
      <c r="A174" s="801" t="s">
        <v>30</v>
      </c>
      <c r="B174" s="801"/>
      <c r="C174" s="801"/>
      <c r="D174" s="801"/>
      <c r="E174" s="801"/>
      <c r="F174" s="801"/>
      <c r="G174" s="801"/>
      <c r="H174" s="801"/>
      <c r="I174" s="801"/>
      <c r="J174" s="801"/>
      <c r="K174" s="801"/>
      <c r="L174" s="801"/>
      <c r="M174" s="811"/>
      <c r="N174" s="564"/>
      <c r="O174" s="565"/>
      <c r="P174" s="568"/>
      <c r="Q174" s="564"/>
      <c r="R174" s="565"/>
      <c r="S174" s="568"/>
      <c r="T174" s="646">
        <f>COUNTIF($D$15:$D$156,"=1")</f>
        <v>1</v>
      </c>
      <c r="U174" s="793">
        <f>COUNTIF($D$11:$D$156,"=2")</f>
        <v>2</v>
      </c>
      <c r="V174" s="793"/>
      <c r="W174" s="569">
        <f>COUNTIF($D$11:$D$156,"=3")</f>
        <v>3</v>
      </c>
      <c r="X174" s="793">
        <f>COUNTIF($D$11:$D$156,"=4")</f>
        <v>3</v>
      </c>
      <c r="Y174" s="793"/>
      <c r="Z174" s="569">
        <f>COUNTIF($D$11:$D$156,"=5")</f>
        <v>3</v>
      </c>
      <c r="AA174" s="793">
        <v>7</v>
      </c>
      <c r="AB174" s="793"/>
      <c r="AC174" s="54"/>
      <c r="AE174" s="82" t="s">
        <v>102</v>
      </c>
      <c r="AF174" s="87">
        <f>AE12+AE28+AE52+AE128</f>
        <v>44.5</v>
      </c>
    </row>
    <row r="175" spans="1:32" s="41" customFormat="1" ht="15.75">
      <c r="A175" s="801" t="s">
        <v>31</v>
      </c>
      <c r="B175" s="801"/>
      <c r="C175" s="801"/>
      <c r="D175" s="801"/>
      <c r="E175" s="801"/>
      <c r="F175" s="801"/>
      <c r="G175" s="801"/>
      <c r="H175" s="801"/>
      <c r="I175" s="801"/>
      <c r="J175" s="801"/>
      <c r="K175" s="801"/>
      <c r="L175" s="801"/>
      <c r="M175" s="811"/>
      <c r="N175" s="564"/>
      <c r="O175" s="565"/>
      <c r="P175" s="568"/>
      <c r="Q175" s="564"/>
      <c r="R175" s="565"/>
      <c r="S175" s="568"/>
      <c r="T175" s="569">
        <f>COUNTIF($F$11:$F$154,"=1")</f>
        <v>0</v>
      </c>
      <c r="U175" s="793">
        <f>COUNTIF($F$11:$F$156,"=2")</f>
        <v>0</v>
      </c>
      <c r="V175" s="793"/>
      <c r="W175" s="569">
        <f>COUNTIF($F$11:$F$156,"=3")</f>
        <v>0</v>
      </c>
      <c r="X175" s="793">
        <f>COUNTIF($F$11:$F$156,"=4")</f>
        <v>2</v>
      </c>
      <c r="Y175" s="793"/>
      <c r="Z175" s="569">
        <f>COUNTIF($F$11:$F$156,"=5")</f>
        <v>1</v>
      </c>
      <c r="AA175" s="793">
        <v>1</v>
      </c>
      <c r="AB175" s="800"/>
      <c r="AE175" s="82" t="s">
        <v>28</v>
      </c>
      <c r="AF175" s="87">
        <f>AE13+AE29+AE53+AE129+G168</f>
        <v>62</v>
      </c>
    </row>
    <row r="176" spans="1:32" s="41" customFormat="1" ht="16.5" thickBot="1">
      <c r="A176" s="885" t="s">
        <v>48</v>
      </c>
      <c r="B176" s="885"/>
      <c r="C176" s="885"/>
      <c r="D176" s="885"/>
      <c r="E176" s="885"/>
      <c r="F176" s="885"/>
      <c r="G176" s="885"/>
      <c r="H176" s="885"/>
      <c r="I176" s="885"/>
      <c r="J176" s="885"/>
      <c r="K176" s="885"/>
      <c r="L176" s="885"/>
      <c r="M176" s="886"/>
      <c r="N176" s="571"/>
      <c r="O176" s="572"/>
      <c r="P176" s="573"/>
      <c r="Q176" s="571"/>
      <c r="R176" s="572"/>
      <c r="S176" s="573"/>
      <c r="T176" s="167"/>
      <c r="U176" s="789"/>
      <c r="V176" s="789"/>
      <c r="W176" s="574"/>
      <c r="X176" s="789"/>
      <c r="Y176" s="789"/>
      <c r="Z176" s="574"/>
      <c r="AA176" s="789"/>
      <c r="AB176" s="790"/>
      <c r="AE176" s="82"/>
      <c r="AF176" s="87">
        <f>SUM(AF173:AF175)</f>
        <v>150.5</v>
      </c>
    </row>
    <row r="177" spans="1:31" s="41" customFormat="1" ht="16.5" customHeight="1" thickBot="1">
      <c r="A177" s="576"/>
      <c r="B177" s="572"/>
      <c r="C177" s="577"/>
      <c r="D177" s="577"/>
      <c r="E177" s="577"/>
      <c r="F177" s="572"/>
      <c r="G177" s="572"/>
      <c r="H177" s="572"/>
      <c r="I177" s="572"/>
      <c r="J177" s="572"/>
      <c r="K177" s="794" t="s">
        <v>53</v>
      </c>
      <c r="L177" s="795"/>
      <c r="M177" s="796"/>
      <c r="N177" s="578"/>
      <c r="O177" s="579"/>
      <c r="P177" s="580"/>
      <c r="Q177" s="578"/>
      <c r="R177" s="579"/>
      <c r="S177" s="581"/>
      <c r="T177" s="797" t="s">
        <v>258</v>
      </c>
      <c r="U177" s="798"/>
      <c r="V177" s="798"/>
      <c r="W177" s="797" t="s">
        <v>258</v>
      </c>
      <c r="X177" s="798"/>
      <c r="Y177" s="798"/>
      <c r="Z177" s="797" t="s">
        <v>259</v>
      </c>
      <c r="AA177" s="798"/>
      <c r="AB177" s="799"/>
      <c r="AE177" s="82"/>
    </row>
    <row r="178" spans="1:28" s="41" customFormat="1" ht="16.5" customHeight="1" thickBot="1">
      <c r="A178" s="791"/>
      <c r="B178" s="791"/>
      <c r="C178" s="791"/>
      <c r="D178" s="791"/>
      <c r="E178" s="791"/>
      <c r="F178" s="791"/>
      <c r="G178" s="791"/>
      <c r="H178" s="791"/>
      <c r="I178" s="791"/>
      <c r="J178" s="791"/>
      <c r="K178" s="791"/>
      <c r="L178" s="791"/>
      <c r="M178" s="792"/>
      <c r="N178" s="582"/>
      <c r="O178" s="582"/>
      <c r="P178" s="582"/>
      <c r="Q178" s="582"/>
      <c r="R178" s="582"/>
      <c r="S178" s="582"/>
      <c r="T178" s="759"/>
      <c r="U178" s="786"/>
      <c r="V178" s="786"/>
      <c r="W178" s="787"/>
      <c r="X178" s="787"/>
      <c r="Y178" s="787"/>
      <c r="Z178" s="787"/>
      <c r="AA178" s="787"/>
      <c r="AB178" s="788"/>
    </row>
    <row r="179" spans="1:28" s="41" customFormat="1" ht="18.75">
      <c r="A179" s="584"/>
      <c r="B179" s="585"/>
      <c r="C179" s="586"/>
      <c r="D179" s="586"/>
      <c r="E179" s="586"/>
      <c r="F179" s="587"/>
      <c r="G179" s="587"/>
      <c r="H179" s="587"/>
      <c r="I179" s="587"/>
      <c r="J179" s="587"/>
      <c r="K179" s="587"/>
      <c r="L179" s="588"/>
      <c r="M179" s="321"/>
      <c r="N179" s="321"/>
      <c r="O179" s="321"/>
      <c r="P179" s="321"/>
      <c r="Q179" s="321"/>
      <c r="R179" s="321"/>
      <c r="S179" s="321"/>
      <c r="T179" s="874">
        <f>AF173</f>
        <v>44</v>
      </c>
      <c r="U179" s="875"/>
      <c r="V179" s="875"/>
      <c r="W179" s="874">
        <f>AF174</f>
        <v>44.5</v>
      </c>
      <c r="X179" s="875"/>
      <c r="Y179" s="875"/>
      <c r="Z179" s="874">
        <f>AF175</f>
        <v>62</v>
      </c>
      <c r="AA179" s="875"/>
      <c r="AB179" s="882"/>
    </row>
    <row r="180" spans="1:28" s="41" customFormat="1" ht="15.75">
      <c r="A180" s="894"/>
      <c r="B180" s="894"/>
      <c r="C180" s="894"/>
      <c r="D180" s="894"/>
      <c r="E180" s="589"/>
      <c r="F180" s="590"/>
      <c r="G180" s="590"/>
      <c r="H180" s="895"/>
      <c r="I180" s="895"/>
      <c r="J180" s="895"/>
      <c r="K180" s="895"/>
      <c r="L180" s="895"/>
      <c r="M180" s="895"/>
      <c r="N180" s="591"/>
      <c r="O180" s="591"/>
      <c r="P180" s="591"/>
      <c r="Q180" s="591"/>
      <c r="R180" s="591"/>
      <c r="S180" s="591"/>
      <c r="T180" s="897">
        <f>T179+W179+Z179</f>
        <v>150.5</v>
      </c>
      <c r="U180" s="897"/>
      <c r="V180" s="897"/>
      <c r="W180" s="897"/>
      <c r="X180" s="897"/>
      <c r="Y180" s="897"/>
      <c r="Z180" s="897"/>
      <c r="AA180" s="897"/>
      <c r="AB180" s="897"/>
    </row>
    <row r="181" spans="1:28" s="41" customFormat="1" ht="18.75">
      <c r="A181" s="584"/>
      <c r="B181" s="592"/>
      <c r="C181" s="593"/>
      <c r="D181" s="593"/>
      <c r="E181" s="593"/>
      <c r="F181" s="590"/>
      <c r="G181" s="590"/>
      <c r="H181" s="590"/>
      <c r="I181" s="590"/>
      <c r="J181" s="590"/>
      <c r="K181" s="590"/>
      <c r="L181" s="594"/>
      <c r="M181" s="595"/>
      <c r="N181" s="595"/>
      <c r="O181" s="595"/>
      <c r="P181" s="595"/>
      <c r="Q181" s="595"/>
      <c r="R181" s="595"/>
      <c r="S181" s="595"/>
      <c r="T181" s="596"/>
      <c r="U181" s="596"/>
      <c r="V181" s="596"/>
      <c r="W181" s="596"/>
      <c r="X181" s="596"/>
      <c r="Y181" s="596"/>
      <c r="Z181" s="596"/>
      <c r="AA181" s="596"/>
      <c r="AB181" s="596"/>
    </row>
    <row r="182" spans="1:28" s="41" customFormat="1" ht="15.75">
      <c r="A182" s="892"/>
      <c r="B182" s="892"/>
      <c r="C182" s="892"/>
      <c r="D182" s="892"/>
      <c r="E182" s="597"/>
      <c r="F182" s="598"/>
      <c r="G182" s="598"/>
      <c r="H182" s="895"/>
      <c r="I182" s="895"/>
      <c r="J182" s="895"/>
      <c r="K182" s="895"/>
      <c r="L182" s="895"/>
      <c r="M182" s="895"/>
      <c r="N182" s="591"/>
      <c r="O182" s="591"/>
      <c r="P182" s="591"/>
      <c r="Q182" s="591"/>
      <c r="R182" s="591"/>
      <c r="S182" s="591"/>
      <c r="T182" s="896"/>
      <c r="U182" s="896"/>
      <c r="V182" s="896"/>
      <c r="W182" s="896"/>
      <c r="X182" s="896"/>
      <c r="Y182" s="896"/>
      <c r="Z182" s="896"/>
      <c r="AA182" s="896"/>
      <c r="AB182" s="896"/>
    </row>
    <row r="183" spans="1:28" s="41" customFormat="1" ht="15.75">
      <c r="A183" s="892"/>
      <c r="B183" s="892"/>
      <c r="C183" s="892"/>
      <c r="D183" s="892"/>
      <c r="E183" s="597"/>
      <c r="F183" s="598"/>
      <c r="G183" s="598"/>
      <c r="H183" s="892"/>
      <c r="I183" s="892"/>
      <c r="J183" s="892"/>
      <c r="K183" s="892"/>
      <c r="L183" s="892"/>
      <c r="M183" s="892"/>
      <c r="N183" s="597"/>
      <c r="O183" s="597"/>
      <c r="P183" s="597"/>
      <c r="Q183" s="597"/>
      <c r="R183" s="597"/>
      <c r="S183" s="597"/>
      <c r="T183" s="893"/>
      <c r="U183" s="893"/>
      <c r="V183" s="893"/>
      <c r="W183" s="893"/>
      <c r="X183" s="893"/>
      <c r="Y183" s="893"/>
      <c r="Z183" s="893"/>
      <c r="AA183" s="893"/>
      <c r="AB183" s="893"/>
    </row>
    <row r="184" spans="1:28" s="41" customFormat="1" ht="18.75">
      <c r="A184" s="584"/>
      <c r="B184" s="592"/>
      <c r="C184" s="593"/>
      <c r="D184" s="593"/>
      <c r="E184" s="593"/>
      <c r="F184" s="590"/>
      <c r="G184" s="590"/>
      <c r="H184" s="590"/>
      <c r="I184" s="590"/>
      <c r="J184" s="590"/>
      <c r="K184" s="590"/>
      <c r="L184" s="594"/>
      <c r="M184" s="595"/>
      <c r="N184" s="595"/>
      <c r="O184" s="595"/>
      <c r="P184" s="595"/>
      <c r="Q184" s="595"/>
      <c r="R184" s="595"/>
      <c r="S184" s="595"/>
      <c r="T184" s="596"/>
      <c r="U184" s="596"/>
      <c r="V184" s="596"/>
      <c r="W184" s="596"/>
      <c r="X184" s="596"/>
      <c r="Y184" s="596"/>
      <c r="Z184" s="596"/>
      <c r="AA184" s="596"/>
      <c r="AB184" s="596"/>
    </row>
    <row r="185" spans="1:28" s="41" customFormat="1" ht="18.75">
      <c r="A185" s="584"/>
      <c r="B185" s="592" t="s">
        <v>289</v>
      </c>
      <c r="C185" s="593"/>
      <c r="D185" s="593"/>
      <c r="E185" s="593"/>
      <c r="F185" s="590"/>
      <c r="G185" s="590"/>
      <c r="H185" s="717" t="s">
        <v>290</v>
      </c>
      <c r="I185" s="717"/>
      <c r="J185" s="717"/>
      <c r="K185" s="590"/>
      <c r="L185" s="594"/>
      <c r="M185" s="595"/>
      <c r="N185" s="595"/>
      <c r="O185" s="595"/>
      <c r="P185" s="595"/>
      <c r="Q185" s="595"/>
      <c r="R185" s="595"/>
      <c r="S185" s="595"/>
      <c r="T185" s="596"/>
      <c r="U185" s="596"/>
      <c r="V185" s="596"/>
      <c r="W185" s="596"/>
      <c r="X185" s="596"/>
      <c r="Y185" s="596"/>
      <c r="Z185" s="596"/>
      <c r="AA185" s="596"/>
      <c r="AB185" s="596"/>
    </row>
    <row r="186" spans="1:28" s="41" customFormat="1" ht="18.75">
      <c r="A186" s="584"/>
      <c r="B186" s="592"/>
      <c r="C186" s="593"/>
      <c r="D186" s="593"/>
      <c r="E186" s="593"/>
      <c r="F186" s="590"/>
      <c r="G186" s="590"/>
      <c r="H186" s="590"/>
      <c r="I186" s="590"/>
      <c r="J186" s="590"/>
      <c r="K186" s="590"/>
      <c r="L186" s="594"/>
      <c r="M186" s="595"/>
      <c r="N186" s="595"/>
      <c r="O186" s="595"/>
      <c r="P186" s="595"/>
      <c r="Q186" s="595"/>
      <c r="R186" s="595"/>
      <c r="S186" s="595"/>
      <c r="T186" s="596"/>
      <c r="U186" s="596"/>
      <c r="V186" s="596"/>
      <c r="W186" s="596"/>
      <c r="X186" s="596"/>
      <c r="Y186" s="596"/>
      <c r="Z186" s="596"/>
      <c r="AA186" s="596"/>
      <c r="AB186" s="596"/>
    </row>
    <row r="187" spans="1:28" s="41" customFormat="1" ht="18.75">
      <c r="A187" s="584"/>
      <c r="B187" s="592" t="s">
        <v>291</v>
      </c>
      <c r="C187" s="593"/>
      <c r="D187" s="593"/>
      <c r="E187" s="593"/>
      <c r="F187" s="590"/>
      <c r="G187" s="590"/>
      <c r="H187" s="717" t="s">
        <v>292</v>
      </c>
      <c r="I187" s="717"/>
      <c r="J187" s="717"/>
      <c r="K187" s="590"/>
      <c r="L187" s="594"/>
      <c r="M187" s="595"/>
      <c r="N187" s="595"/>
      <c r="O187" s="595"/>
      <c r="P187" s="595"/>
      <c r="Q187" s="595"/>
      <c r="R187" s="595"/>
      <c r="S187" s="595"/>
      <c r="T187" s="596"/>
      <c r="U187" s="596"/>
      <c r="V187" s="596"/>
      <c r="W187" s="596"/>
      <c r="X187" s="596"/>
      <c r="Y187" s="596"/>
      <c r="Z187" s="596"/>
      <c r="AA187" s="596"/>
      <c r="AB187" s="596"/>
    </row>
    <row r="188" spans="2:28" ht="18">
      <c r="B188" s="601"/>
      <c r="C188" s="602"/>
      <c r="D188" s="602"/>
      <c r="E188" s="602"/>
      <c r="F188" s="603"/>
      <c r="G188" s="603"/>
      <c r="H188" s="603"/>
      <c r="I188" s="603"/>
      <c r="J188" s="603"/>
      <c r="K188" s="603"/>
      <c r="L188" s="604"/>
      <c r="M188" s="605"/>
      <c r="N188" s="605"/>
      <c r="O188" s="605"/>
      <c r="P188" s="605"/>
      <c r="Q188" s="605"/>
      <c r="R188" s="605"/>
      <c r="S188" s="605"/>
      <c r="T188" s="606"/>
      <c r="U188" s="606"/>
      <c r="V188" s="606"/>
      <c r="W188" s="606"/>
      <c r="X188" s="606"/>
      <c r="Y188" s="606"/>
      <c r="Z188" s="606"/>
      <c r="AA188" s="606"/>
      <c r="AB188" s="606"/>
    </row>
    <row r="189" spans="2:28" ht="18">
      <c r="B189" s="601"/>
      <c r="C189" s="602"/>
      <c r="D189" s="602"/>
      <c r="E189" s="602"/>
      <c r="F189" s="603"/>
      <c r="G189" s="603"/>
      <c r="H189" s="603"/>
      <c r="I189" s="603"/>
      <c r="J189" s="603"/>
      <c r="K189" s="603"/>
      <c r="L189" s="604"/>
      <c r="M189" s="605"/>
      <c r="N189" s="605"/>
      <c r="O189" s="605"/>
      <c r="P189" s="605"/>
      <c r="Q189" s="605"/>
      <c r="R189" s="605"/>
      <c r="S189" s="605"/>
      <c r="T189" s="606"/>
      <c r="U189" s="606"/>
      <c r="V189" s="606"/>
      <c r="W189" s="606"/>
      <c r="X189" s="606"/>
      <c r="Y189" s="606"/>
      <c r="Z189" s="606"/>
      <c r="AA189" s="606"/>
      <c r="AB189" s="606"/>
    </row>
    <row r="190" spans="2:28" ht="18">
      <c r="B190" s="601"/>
      <c r="C190" s="602"/>
      <c r="D190" s="602"/>
      <c r="E190" s="602"/>
      <c r="F190" s="603"/>
      <c r="G190" s="603"/>
      <c r="H190" s="603"/>
      <c r="I190" s="603"/>
      <c r="J190" s="603"/>
      <c r="K190" s="603"/>
      <c r="L190" s="604"/>
      <c r="M190" s="605"/>
      <c r="N190" s="605"/>
      <c r="O190" s="605"/>
      <c r="P190" s="605"/>
      <c r="Q190" s="605"/>
      <c r="R190" s="605"/>
      <c r="S190" s="605"/>
      <c r="T190" s="606"/>
      <c r="U190" s="606"/>
      <c r="V190" s="606"/>
      <c r="W190" s="606"/>
      <c r="X190" s="606"/>
      <c r="Y190" s="606"/>
      <c r="Z190" s="606"/>
      <c r="AA190" s="606"/>
      <c r="AB190" s="606"/>
    </row>
    <row r="191" spans="2:28" ht="18">
      <c r="B191" s="601"/>
      <c r="C191" s="602"/>
      <c r="D191" s="602"/>
      <c r="E191" s="602"/>
      <c r="F191" s="603"/>
      <c r="G191" s="603"/>
      <c r="H191" s="603"/>
      <c r="I191" s="603"/>
      <c r="J191" s="603"/>
      <c r="K191" s="603"/>
      <c r="L191" s="604"/>
      <c r="M191" s="605"/>
      <c r="N191" s="605"/>
      <c r="O191" s="605"/>
      <c r="P191" s="605"/>
      <c r="Q191" s="605"/>
      <c r="R191" s="605"/>
      <c r="S191" s="605"/>
      <c r="T191" s="606"/>
      <c r="U191" s="606"/>
      <c r="V191" s="606"/>
      <c r="W191" s="606"/>
      <c r="X191" s="606"/>
      <c r="Y191" s="606"/>
      <c r="Z191" s="606"/>
      <c r="AA191" s="606"/>
      <c r="AB191" s="606"/>
    </row>
    <row r="192" spans="2:28" ht="18">
      <c r="B192" s="601"/>
      <c r="C192" s="602"/>
      <c r="D192" s="602"/>
      <c r="E192" s="602"/>
      <c r="F192" s="603"/>
      <c r="G192" s="603"/>
      <c r="H192" s="603"/>
      <c r="I192" s="603"/>
      <c r="J192" s="603"/>
      <c r="K192" s="603"/>
      <c r="L192" s="604"/>
      <c r="M192" s="605"/>
      <c r="N192" s="605"/>
      <c r="O192" s="605"/>
      <c r="P192" s="605"/>
      <c r="Q192" s="605"/>
      <c r="R192" s="605"/>
      <c r="S192" s="605"/>
      <c r="T192" s="606"/>
      <c r="U192" s="606"/>
      <c r="V192" s="606"/>
      <c r="W192" s="606"/>
      <c r="X192" s="606"/>
      <c r="Y192" s="606"/>
      <c r="Z192" s="606"/>
      <c r="AA192" s="606"/>
      <c r="AB192" s="606"/>
    </row>
    <row r="193" spans="2:28" ht="18">
      <c r="B193" s="601"/>
      <c r="C193" s="602"/>
      <c r="D193" s="602"/>
      <c r="E193" s="602"/>
      <c r="F193" s="603"/>
      <c r="G193" s="603"/>
      <c r="H193" s="603"/>
      <c r="I193" s="603"/>
      <c r="J193" s="603"/>
      <c r="K193" s="603"/>
      <c r="L193" s="604"/>
      <c r="M193" s="605"/>
      <c r="N193" s="605"/>
      <c r="O193" s="605"/>
      <c r="P193" s="605"/>
      <c r="Q193" s="605"/>
      <c r="R193" s="605"/>
      <c r="S193" s="605"/>
      <c r="T193" s="606"/>
      <c r="U193" s="606"/>
      <c r="V193" s="606"/>
      <c r="W193" s="606"/>
      <c r="X193" s="606"/>
      <c r="Y193" s="606"/>
      <c r="Z193" s="606"/>
      <c r="AA193" s="606"/>
      <c r="AB193" s="606"/>
    </row>
    <row r="194" spans="2:28" ht="18">
      <c r="B194" s="601"/>
      <c r="C194" s="602"/>
      <c r="D194" s="602"/>
      <c r="E194" s="602"/>
      <c r="F194" s="603"/>
      <c r="G194" s="603"/>
      <c r="H194" s="603"/>
      <c r="I194" s="603"/>
      <c r="J194" s="603"/>
      <c r="K194" s="603"/>
      <c r="L194" s="604"/>
      <c r="M194" s="605"/>
      <c r="N194" s="605"/>
      <c r="O194" s="605"/>
      <c r="P194" s="605"/>
      <c r="Q194" s="605"/>
      <c r="R194" s="605"/>
      <c r="S194" s="605"/>
      <c r="T194" s="606"/>
      <c r="U194" s="606"/>
      <c r="V194" s="606"/>
      <c r="W194" s="606"/>
      <c r="X194" s="606"/>
      <c r="Y194" s="606"/>
      <c r="Z194" s="606"/>
      <c r="AA194" s="606"/>
      <c r="AB194" s="606"/>
    </row>
    <row r="195" spans="2:28" ht="18">
      <c r="B195" s="601"/>
      <c r="C195" s="602"/>
      <c r="D195" s="602"/>
      <c r="E195" s="602"/>
      <c r="F195" s="603"/>
      <c r="G195" s="603"/>
      <c r="H195" s="603"/>
      <c r="I195" s="603"/>
      <c r="J195" s="603"/>
      <c r="K195" s="603"/>
      <c r="L195" s="604"/>
      <c r="M195" s="605"/>
      <c r="N195" s="605"/>
      <c r="O195" s="605"/>
      <c r="P195" s="605"/>
      <c r="Q195" s="605"/>
      <c r="R195" s="605"/>
      <c r="S195" s="605"/>
      <c r="T195" s="606"/>
      <c r="U195" s="606"/>
      <c r="V195" s="606"/>
      <c r="W195" s="606"/>
      <c r="X195" s="606"/>
      <c r="Y195" s="606"/>
      <c r="Z195" s="606"/>
      <c r="AA195" s="606"/>
      <c r="AB195" s="606"/>
    </row>
    <row r="196" spans="2:28" ht="18">
      <c r="B196" s="601"/>
      <c r="C196" s="602"/>
      <c r="D196" s="602"/>
      <c r="E196" s="602"/>
      <c r="F196" s="603"/>
      <c r="G196" s="603"/>
      <c r="H196" s="603"/>
      <c r="I196" s="603"/>
      <c r="J196" s="603"/>
      <c r="K196" s="603"/>
      <c r="L196" s="604"/>
      <c r="M196" s="605"/>
      <c r="N196" s="605"/>
      <c r="O196" s="605"/>
      <c r="P196" s="605"/>
      <c r="Q196" s="605"/>
      <c r="R196" s="605"/>
      <c r="S196" s="605"/>
      <c r="T196" s="606"/>
      <c r="U196" s="606"/>
      <c r="V196" s="606"/>
      <c r="W196" s="606"/>
      <c r="X196" s="606"/>
      <c r="Y196" s="606"/>
      <c r="Z196" s="606"/>
      <c r="AA196" s="606"/>
      <c r="AB196" s="606"/>
    </row>
    <row r="197" spans="2:28" ht="18">
      <c r="B197" s="601"/>
      <c r="C197" s="602"/>
      <c r="D197" s="602"/>
      <c r="E197" s="602"/>
      <c r="F197" s="603"/>
      <c r="G197" s="603"/>
      <c r="H197" s="603"/>
      <c r="I197" s="603"/>
      <c r="J197" s="603"/>
      <c r="K197" s="603"/>
      <c r="L197" s="604"/>
      <c r="M197" s="605"/>
      <c r="N197" s="605"/>
      <c r="O197" s="605"/>
      <c r="P197" s="605"/>
      <c r="Q197" s="605"/>
      <c r="R197" s="605"/>
      <c r="S197" s="605"/>
      <c r="T197" s="606"/>
      <c r="U197" s="606"/>
      <c r="V197" s="606"/>
      <c r="W197" s="606"/>
      <c r="X197" s="606"/>
      <c r="Y197" s="606"/>
      <c r="Z197" s="606"/>
      <c r="AA197" s="606"/>
      <c r="AB197" s="606"/>
    </row>
    <row r="198" spans="2:28" ht="18">
      <c r="B198" s="601"/>
      <c r="C198" s="602"/>
      <c r="D198" s="602"/>
      <c r="E198" s="602"/>
      <c r="F198" s="603"/>
      <c r="G198" s="603"/>
      <c r="H198" s="603"/>
      <c r="I198" s="603"/>
      <c r="J198" s="603"/>
      <c r="K198" s="603"/>
      <c r="L198" s="604"/>
      <c r="M198" s="605"/>
      <c r="N198" s="605"/>
      <c r="O198" s="605"/>
      <c r="P198" s="605"/>
      <c r="Q198" s="605"/>
      <c r="R198" s="605"/>
      <c r="S198" s="605"/>
      <c r="T198" s="606"/>
      <c r="U198" s="606"/>
      <c r="V198" s="606"/>
      <c r="W198" s="606"/>
      <c r="X198" s="606"/>
      <c r="Y198" s="606"/>
      <c r="Z198" s="606"/>
      <c r="AA198" s="606"/>
      <c r="AB198" s="606"/>
    </row>
    <row r="199" spans="2:28" ht="18">
      <c r="B199" s="601"/>
      <c r="C199" s="602"/>
      <c r="D199" s="602"/>
      <c r="E199" s="602"/>
      <c r="F199" s="603"/>
      <c r="G199" s="603"/>
      <c r="H199" s="603"/>
      <c r="I199" s="603"/>
      <c r="J199" s="603"/>
      <c r="K199" s="603"/>
      <c r="L199" s="604"/>
      <c r="M199" s="605"/>
      <c r="N199" s="605"/>
      <c r="O199" s="605"/>
      <c r="P199" s="605"/>
      <c r="Q199" s="605"/>
      <c r="R199" s="605"/>
      <c r="S199" s="605"/>
      <c r="T199" s="606"/>
      <c r="U199" s="606"/>
      <c r="V199" s="606"/>
      <c r="W199" s="606"/>
      <c r="X199" s="606"/>
      <c r="Y199" s="606"/>
      <c r="Z199" s="606"/>
      <c r="AA199" s="606"/>
      <c r="AB199" s="606"/>
    </row>
    <row r="202" spans="29:31" ht="18">
      <c r="AC202" s="44"/>
      <c r="AD202" s="44"/>
      <c r="AE202" s="44"/>
    </row>
    <row r="203" spans="29:31" ht="18">
      <c r="AC203" s="56"/>
      <c r="AD203" s="56"/>
      <c r="AE203" s="56"/>
    </row>
    <row r="204" spans="29:31" ht="18">
      <c r="AC204" s="56"/>
      <c r="AD204" s="56"/>
      <c r="AE204" s="56"/>
    </row>
    <row r="205" spans="29:31" ht="18">
      <c r="AC205" s="56"/>
      <c r="AD205" s="56"/>
      <c r="AE205" s="56"/>
    </row>
  </sheetData>
  <sheetProtection/>
  <mergeCells count="390">
    <mergeCell ref="A164:B164"/>
    <mergeCell ref="U164:V164"/>
    <mergeCell ref="X164:Y164"/>
    <mergeCell ref="U22:V22"/>
    <mergeCell ref="X20:Y20"/>
    <mergeCell ref="X21:Y21"/>
    <mergeCell ref="X22:Y22"/>
    <mergeCell ref="A161:AB161"/>
    <mergeCell ref="U162:V162"/>
    <mergeCell ref="X162:Y162"/>
    <mergeCell ref="A183:D183"/>
    <mergeCell ref="H183:M183"/>
    <mergeCell ref="T183:AB183"/>
    <mergeCell ref="A180:D180"/>
    <mergeCell ref="H180:M180"/>
    <mergeCell ref="A182:D182"/>
    <mergeCell ref="H182:M182"/>
    <mergeCell ref="T182:AB182"/>
    <mergeCell ref="T180:AB180"/>
    <mergeCell ref="Z179:AB179"/>
    <mergeCell ref="A158:B158"/>
    <mergeCell ref="A176:M176"/>
    <mergeCell ref="A174:M174"/>
    <mergeCell ref="A168:B168"/>
    <mergeCell ref="X176:Y176"/>
    <mergeCell ref="U172:V172"/>
    <mergeCell ref="A159:B159"/>
    <mergeCell ref="AA172:AB172"/>
    <mergeCell ref="X172:Y172"/>
    <mergeCell ref="A24:B24"/>
    <mergeCell ref="A119:B119"/>
    <mergeCell ref="A49:B49"/>
    <mergeCell ref="A47:F47"/>
    <mergeCell ref="W179:Y179"/>
    <mergeCell ref="T179:V179"/>
    <mergeCell ref="A50:AB50"/>
    <mergeCell ref="A120:B120"/>
    <mergeCell ref="A122:B122"/>
    <mergeCell ref="A124:AB124"/>
    <mergeCell ref="H3:H6"/>
    <mergeCell ref="N5:AB5"/>
    <mergeCell ref="N2:AB3"/>
    <mergeCell ref="A121:B121"/>
    <mergeCell ref="A8:AB8"/>
    <mergeCell ref="A10:AB10"/>
    <mergeCell ref="B9:AB9"/>
    <mergeCell ref="H2:M2"/>
    <mergeCell ref="C4:C6"/>
    <mergeCell ref="D4:D6"/>
    <mergeCell ref="T4:V4"/>
    <mergeCell ref="W4:Y4"/>
    <mergeCell ref="N4:P4"/>
    <mergeCell ref="A48:B48"/>
    <mergeCell ref="A26:AB26"/>
    <mergeCell ref="A123:AB123"/>
    <mergeCell ref="A23:B23"/>
    <mergeCell ref="E2:E6"/>
    <mergeCell ref="I3:L3"/>
    <mergeCell ref="K4:K6"/>
    <mergeCell ref="A1:AB1"/>
    <mergeCell ref="A2:A6"/>
    <mergeCell ref="B2:B6"/>
    <mergeCell ref="F2:F6"/>
    <mergeCell ref="G2:G6"/>
    <mergeCell ref="C2:D3"/>
    <mergeCell ref="M3:M6"/>
    <mergeCell ref="I4:I6"/>
    <mergeCell ref="J4:J6"/>
    <mergeCell ref="L4:L6"/>
    <mergeCell ref="Z4:AB4"/>
    <mergeCell ref="Q4:S4"/>
    <mergeCell ref="A157:B157"/>
    <mergeCell ref="A175:M175"/>
    <mergeCell ref="A171:B171"/>
    <mergeCell ref="A172:B172"/>
    <mergeCell ref="A169:B169"/>
    <mergeCell ref="A170:B170"/>
    <mergeCell ref="A165:AB165"/>
    <mergeCell ref="AA173:AB173"/>
    <mergeCell ref="AA174:AB174"/>
    <mergeCell ref="U175:V175"/>
    <mergeCell ref="U174:V174"/>
    <mergeCell ref="A173:M173"/>
    <mergeCell ref="X173:Y173"/>
    <mergeCell ref="U173:V173"/>
    <mergeCell ref="X174:Y174"/>
    <mergeCell ref="T178:AB178"/>
    <mergeCell ref="AA176:AB176"/>
    <mergeCell ref="A178:M178"/>
    <mergeCell ref="X175:Y175"/>
    <mergeCell ref="U176:V176"/>
    <mergeCell ref="K177:M177"/>
    <mergeCell ref="T177:V177"/>
    <mergeCell ref="W177:Y177"/>
    <mergeCell ref="Z177:AB177"/>
    <mergeCell ref="AA175:AB175"/>
    <mergeCell ref="U6:V6"/>
    <mergeCell ref="X6:Y6"/>
    <mergeCell ref="U7:V7"/>
    <mergeCell ref="X7:Y7"/>
    <mergeCell ref="U11:V11"/>
    <mergeCell ref="U12:V12"/>
    <mergeCell ref="X11:Y11"/>
    <mergeCell ref="X12:Y12"/>
    <mergeCell ref="U13:V13"/>
    <mergeCell ref="U14:V14"/>
    <mergeCell ref="U15:V15"/>
    <mergeCell ref="U16:V16"/>
    <mergeCell ref="U17:V17"/>
    <mergeCell ref="U18:V18"/>
    <mergeCell ref="X13:Y13"/>
    <mergeCell ref="X14:Y14"/>
    <mergeCell ref="X15:Y15"/>
    <mergeCell ref="X16:Y16"/>
    <mergeCell ref="X17:Y17"/>
    <mergeCell ref="X18:Y18"/>
    <mergeCell ref="X19:Y19"/>
    <mergeCell ref="X23:Y23"/>
    <mergeCell ref="U27:V27"/>
    <mergeCell ref="U28:V28"/>
    <mergeCell ref="U19:V19"/>
    <mergeCell ref="U23:V23"/>
    <mergeCell ref="U24:V24"/>
    <mergeCell ref="U25:V25"/>
    <mergeCell ref="U20:V20"/>
    <mergeCell ref="U21:V21"/>
    <mergeCell ref="U29:V29"/>
    <mergeCell ref="U30:V30"/>
    <mergeCell ref="X25:Y25"/>
    <mergeCell ref="X24:Y24"/>
    <mergeCell ref="X27:Y27"/>
    <mergeCell ref="X28:Y28"/>
    <mergeCell ref="X29:Y29"/>
    <mergeCell ref="X30:Y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X31:Y31"/>
    <mergeCell ref="X32:Y32"/>
    <mergeCell ref="X46:Y46"/>
    <mergeCell ref="X47:Y47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33:Y33"/>
    <mergeCell ref="X34:Y34"/>
    <mergeCell ref="X35:Y35"/>
    <mergeCell ref="U51:V51"/>
    <mergeCell ref="U52:V52"/>
    <mergeCell ref="U53:V53"/>
    <mergeCell ref="X48:Y48"/>
    <mergeCell ref="X49:Y49"/>
    <mergeCell ref="U49:V49"/>
    <mergeCell ref="U54:V54"/>
    <mergeCell ref="U55:V55"/>
    <mergeCell ref="U56:V56"/>
    <mergeCell ref="U57:V57"/>
    <mergeCell ref="U58:V58"/>
    <mergeCell ref="U59:V59"/>
    <mergeCell ref="U60:V60"/>
    <mergeCell ref="U63:V63"/>
    <mergeCell ref="U64:V64"/>
    <mergeCell ref="U65:V65"/>
    <mergeCell ref="U68:V68"/>
    <mergeCell ref="U69:V69"/>
    <mergeCell ref="U70:V70"/>
    <mergeCell ref="U71:V71"/>
    <mergeCell ref="U72:V72"/>
    <mergeCell ref="U73:V73"/>
    <mergeCell ref="U74:V74"/>
    <mergeCell ref="U75:V75"/>
    <mergeCell ref="U76:V76"/>
    <mergeCell ref="U77:V77"/>
    <mergeCell ref="U78:V78"/>
    <mergeCell ref="U79:V79"/>
    <mergeCell ref="U80:V80"/>
    <mergeCell ref="U81:V81"/>
    <mergeCell ref="U82:V82"/>
    <mergeCell ref="U83:V83"/>
    <mergeCell ref="U84:V84"/>
    <mergeCell ref="U85:V85"/>
    <mergeCell ref="U86:V86"/>
    <mergeCell ref="U87:V87"/>
    <mergeCell ref="U88:V88"/>
    <mergeCell ref="U89:V89"/>
    <mergeCell ref="U90:V90"/>
    <mergeCell ref="U91:V91"/>
    <mergeCell ref="U92:V92"/>
    <mergeCell ref="U93:V93"/>
    <mergeCell ref="U94:V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X51:Y51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X63:Y63"/>
    <mergeCell ref="X64:Y64"/>
    <mergeCell ref="X65:Y65"/>
    <mergeCell ref="X68:Y68"/>
    <mergeCell ref="X69:Y69"/>
    <mergeCell ref="X70:Y70"/>
    <mergeCell ref="X71:Y71"/>
    <mergeCell ref="X72:Y72"/>
    <mergeCell ref="X73:Y73"/>
    <mergeCell ref="X74:Y74"/>
    <mergeCell ref="X75:Y75"/>
    <mergeCell ref="X76:Y76"/>
    <mergeCell ref="X77:Y77"/>
    <mergeCell ref="X78:Y78"/>
    <mergeCell ref="X79:Y79"/>
    <mergeCell ref="X80:Y80"/>
    <mergeCell ref="X81:Y81"/>
    <mergeCell ref="X82:Y82"/>
    <mergeCell ref="X83:Y83"/>
    <mergeCell ref="X84:Y84"/>
    <mergeCell ref="X85:Y85"/>
    <mergeCell ref="X86:Y86"/>
    <mergeCell ref="X87:Y87"/>
    <mergeCell ref="X88:Y88"/>
    <mergeCell ref="X89:Y89"/>
    <mergeCell ref="X90:Y90"/>
    <mergeCell ref="X104:Y104"/>
    <mergeCell ref="X91:Y91"/>
    <mergeCell ref="X92:Y92"/>
    <mergeCell ref="X93:Y93"/>
    <mergeCell ref="X94:Y94"/>
    <mergeCell ref="X95:Y95"/>
    <mergeCell ref="X96:Y96"/>
    <mergeCell ref="X117:Y117"/>
    <mergeCell ref="X107:Y107"/>
    <mergeCell ref="X108:Y108"/>
    <mergeCell ref="X97:Y97"/>
    <mergeCell ref="X98:Y98"/>
    <mergeCell ref="X99:Y99"/>
    <mergeCell ref="X100:Y100"/>
    <mergeCell ref="X101:Y101"/>
    <mergeCell ref="X102:Y102"/>
    <mergeCell ref="X103:Y103"/>
    <mergeCell ref="X111:Y111"/>
    <mergeCell ref="X112:Y112"/>
    <mergeCell ref="X113:Y113"/>
    <mergeCell ref="X114:Y114"/>
    <mergeCell ref="X115:Y115"/>
    <mergeCell ref="X116:Y116"/>
    <mergeCell ref="X105:Y105"/>
    <mergeCell ref="X106:Y106"/>
    <mergeCell ref="U122:V122"/>
    <mergeCell ref="X122:Y122"/>
    <mergeCell ref="X121:Y121"/>
    <mergeCell ref="X118:Y118"/>
    <mergeCell ref="X119:Y119"/>
    <mergeCell ref="X120:Y120"/>
    <mergeCell ref="X109:Y109"/>
    <mergeCell ref="X110:Y110"/>
    <mergeCell ref="U125:V125"/>
    <mergeCell ref="U126:V126"/>
    <mergeCell ref="U127:V127"/>
    <mergeCell ref="U128:V128"/>
    <mergeCell ref="U129:V129"/>
    <mergeCell ref="U130:V130"/>
    <mergeCell ref="U131:V131"/>
    <mergeCell ref="U132:V132"/>
    <mergeCell ref="U133:V133"/>
    <mergeCell ref="U134:V134"/>
    <mergeCell ref="U135:V135"/>
    <mergeCell ref="U136:V136"/>
    <mergeCell ref="U137:V137"/>
    <mergeCell ref="U138:V138"/>
    <mergeCell ref="U139:V139"/>
    <mergeCell ref="U140:V140"/>
    <mergeCell ref="U141:V141"/>
    <mergeCell ref="U142:V142"/>
    <mergeCell ref="U143:V143"/>
    <mergeCell ref="U144:V144"/>
    <mergeCell ref="U145:V145"/>
    <mergeCell ref="U146:V146"/>
    <mergeCell ref="U149:V149"/>
    <mergeCell ref="U150:V150"/>
    <mergeCell ref="U151:V151"/>
    <mergeCell ref="U152:V152"/>
    <mergeCell ref="U153:V153"/>
    <mergeCell ref="U154:V154"/>
    <mergeCell ref="U155:V155"/>
    <mergeCell ref="U156:V156"/>
    <mergeCell ref="U157:V157"/>
    <mergeCell ref="U158:V158"/>
    <mergeCell ref="U159:V159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3:Y133"/>
    <mergeCell ref="X134:Y134"/>
    <mergeCell ref="X135:Y135"/>
    <mergeCell ref="X136:Y136"/>
    <mergeCell ref="X137:Y137"/>
    <mergeCell ref="X138:Y138"/>
    <mergeCell ref="X139:Y139"/>
    <mergeCell ref="X140:Y140"/>
    <mergeCell ref="X141:Y141"/>
    <mergeCell ref="X142:Y142"/>
    <mergeCell ref="X143:Y143"/>
    <mergeCell ref="X144:Y144"/>
    <mergeCell ref="X145:Y145"/>
    <mergeCell ref="X146:Y146"/>
    <mergeCell ref="X149:Y149"/>
    <mergeCell ref="X150:Y150"/>
    <mergeCell ref="X151:Y151"/>
    <mergeCell ref="X152:Y152"/>
    <mergeCell ref="X153:Y153"/>
    <mergeCell ref="X154:Y154"/>
    <mergeCell ref="X155:Y155"/>
    <mergeCell ref="X156:Y156"/>
    <mergeCell ref="X157:Y157"/>
    <mergeCell ref="U167:V167"/>
    <mergeCell ref="X158:Y158"/>
    <mergeCell ref="X159:Y159"/>
    <mergeCell ref="U168:V168"/>
    <mergeCell ref="U169:V169"/>
    <mergeCell ref="U170:V170"/>
    <mergeCell ref="U163:V163"/>
    <mergeCell ref="X163:Y163"/>
    <mergeCell ref="H185:J185"/>
    <mergeCell ref="H187:J187"/>
    <mergeCell ref="U171:V171"/>
    <mergeCell ref="X166:Y166"/>
    <mergeCell ref="X167:Y167"/>
    <mergeCell ref="X168:Y168"/>
    <mergeCell ref="X169:Y169"/>
    <mergeCell ref="X170:Y170"/>
    <mergeCell ref="X171:Y171"/>
    <mergeCell ref="U166:V16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2017-05-23T13:24:49Z</cp:lastPrinted>
  <dcterms:created xsi:type="dcterms:W3CDTF">2003-06-23T04:55:14Z</dcterms:created>
  <dcterms:modified xsi:type="dcterms:W3CDTF">2017-07-06T11:34:46Z</dcterms:modified>
  <cp:category/>
  <cp:version/>
  <cp:contentType/>
  <cp:contentStatus/>
</cp:coreProperties>
</file>